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20" windowWidth="15195" windowHeight="11640" tabRatio="602" activeTab="0"/>
  </bookViews>
  <sheets>
    <sheet name="дороги" sheetId="1" r:id="rId1"/>
    <sheet name="освита" sheetId="2" r:id="rId2"/>
    <sheet name="мед" sheetId="3" r:id="rId3"/>
    <sheet name="клуби" sheetId="4" r:id="rId4"/>
    <sheet name="газ,вода, тепло" sheetId="5" r:id="rId5"/>
  </sheets>
  <definedNames>
    <definedName name="_xlnm.Print_Titles" localSheetId="4">'газ,вода, тепло'!$4:$6</definedName>
    <definedName name="_xlnm.Print_Titles" localSheetId="0">'дороги'!$4:$7</definedName>
    <definedName name="_xlnm.Print_Titles" localSheetId="2">'мед'!$4:$6</definedName>
    <definedName name="_xlnm.Print_Area" localSheetId="4">'газ,вода, тепло'!$A$1:$R$852</definedName>
    <definedName name="_xlnm.Print_Area" localSheetId="0">'дороги'!$A$1:$R$96</definedName>
    <definedName name="_xlnm.Print_Area" localSheetId="1">'освита'!$A$1:$R$23</definedName>
  </definedNames>
  <calcPr fullCalcOnLoad="1"/>
</workbook>
</file>

<file path=xl/sharedStrings.xml><?xml version="1.0" encoding="utf-8"?>
<sst xmlns="http://schemas.openxmlformats.org/spreadsheetml/2006/main" count="1029" uniqueCount="285">
  <si>
    <t xml:space="preserve">Обласний бюджет </t>
  </si>
  <si>
    <t>Місцевий бюджет</t>
  </si>
  <si>
    <t>тис.грн.</t>
  </si>
  <si>
    <t>Найменування завдання</t>
  </si>
  <si>
    <t>Найменування показника</t>
  </si>
  <si>
    <t>У т.ч за роками</t>
  </si>
  <si>
    <t>Найменування заходу</t>
  </si>
  <si>
    <t>Розподіл коштів за роками</t>
  </si>
  <si>
    <t>Джерела фінансу-вання</t>
  </si>
  <si>
    <t>В т.ч.</t>
  </si>
  <si>
    <t>Державний бюджет</t>
  </si>
  <si>
    <t>Кошти підприємств</t>
  </si>
  <si>
    <t>Інші  кошти</t>
  </si>
  <si>
    <t>Відповідальний виконавець</t>
  </si>
  <si>
    <t>км</t>
  </si>
  <si>
    <t>Значення показника (всього)</t>
  </si>
  <si>
    <t>всього    тис.грн.</t>
  </si>
  <si>
    <t>Газифікація</t>
  </si>
  <si>
    <t xml:space="preserve">Будівництво розподільного газопроводу середнього тиску </t>
  </si>
  <si>
    <t>Будівництво підвідного газопроводу</t>
  </si>
  <si>
    <t>Реконструкція водонапірної башні, заміна водоводу</t>
  </si>
  <si>
    <t>Об'єкт</t>
  </si>
  <si>
    <t>Реконструкція каналізаційних мереж та будівництво очисних споруд</t>
  </si>
  <si>
    <t>РАЗОМ</t>
  </si>
  <si>
    <t>Газифікація сільських населених пунктів</t>
  </si>
  <si>
    <t>2010-2015</t>
  </si>
  <si>
    <t>Амвросіївський район</t>
  </si>
  <si>
    <t>Артемівський район</t>
  </si>
  <si>
    <t xml:space="preserve"> с.Многопілля</t>
  </si>
  <si>
    <t>с. Зайцеве</t>
  </si>
  <si>
    <t>Капітальний ремонт вуличних водогонів</t>
  </si>
  <si>
    <t>с.Яковлівка</t>
  </si>
  <si>
    <t>розвиток інфраструктури охорони навколишнього природного середоваща</t>
  </si>
  <si>
    <t xml:space="preserve"> с. Берестове </t>
  </si>
  <si>
    <t>Великоновосілківський район</t>
  </si>
  <si>
    <t>розвиток та поліпшення матеріально - технічної бази закладів соціально-культурної сфери</t>
  </si>
  <si>
    <r>
      <t xml:space="preserve"> с. Олексіївка</t>
    </r>
    <r>
      <rPr>
        <b/>
        <sz val="10"/>
        <color indexed="8"/>
        <rFont val="Times New Roman"/>
        <family val="1"/>
      </rPr>
      <t xml:space="preserve"> </t>
    </r>
  </si>
  <si>
    <t xml:space="preserve">Реконструкція притулку (центру реабілітації) </t>
  </si>
  <si>
    <t xml:space="preserve"> с. Старомлинівка</t>
  </si>
  <si>
    <t>Реконструкція сільського будинку культури</t>
  </si>
  <si>
    <t>с. Времівка</t>
  </si>
  <si>
    <t xml:space="preserve">Реконструкція сільського будинку культури </t>
  </si>
  <si>
    <t>с. Шевченко</t>
  </si>
  <si>
    <t xml:space="preserve"> с. Урожайне</t>
  </si>
  <si>
    <t>Володарський район</t>
  </si>
  <si>
    <t xml:space="preserve">с.Панівка </t>
  </si>
  <si>
    <t xml:space="preserve">с.Малинівка до с.Федорівка, с.Зелений Яр,с.Старченкове </t>
  </si>
  <si>
    <t xml:space="preserve">с.Кальчик  </t>
  </si>
  <si>
    <t>Добропільський район</t>
  </si>
  <si>
    <t xml:space="preserve">Будівництво підвідного магістрального газопроводу </t>
  </si>
  <si>
    <t>м. Красний Лиман</t>
  </si>
  <si>
    <t xml:space="preserve">с.Діброва -Іллічівка </t>
  </si>
  <si>
    <r>
      <t xml:space="preserve"> с.Яцьківка</t>
    </r>
    <r>
      <rPr>
        <b/>
        <sz val="10"/>
        <color indexed="8"/>
        <rFont val="Times New Roman"/>
        <family val="1"/>
      </rPr>
      <t xml:space="preserve"> </t>
    </r>
  </si>
  <si>
    <t>поліпшення теплопостачання сільських населенних пунктів</t>
  </si>
  <si>
    <t xml:space="preserve"> с.Шандриголово </t>
  </si>
  <si>
    <t xml:space="preserve">Реконструкція котельні ЗОШ </t>
  </si>
  <si>
    <t>Костянтинівський район</t>
  </si>
  <si>
    <t>поліпшення водопостачання сільських населенних пунктів</t>
  </si>
  <si>
    <t xml:space="preserve"> с. Новооленівка</t>
  </si>
  <si>
    <t xml:space="preserve">Реконструкція водопровідних мереж </t>
  </si>
  <si>
    <t>с. Стінки</t>
  </si>
  <si>
    <t xml:space="preserve">Бідівництво водопроводу </t>
  </si>
  <si>
    <t xml:space="preserve">Реконструкція котельні школи </t>
  </si>
  <si>
    <t xml:space="preserve">Степненська сільська рада </t>
  </si>
  <si>
    <t>Єлизаветівська сільська рада</t>
  </si>
  <si>
    <t>Красноармійський район</t>
  </si>
  <si>
    <t xml:space="preserve"> с.Гнатівка</t>
  </si>
  <si>
    <t xml:space="preserve">с.Новоолександрівка       </t>
  </si>
  <si>
    <t>поліпшення газопосточання сільських  населенних пунктів</t>
  </si>
  <si>
    <t xml:space="preserve">  до с.Дальнє </t>
  </si>
  <si>
    <t>Новоазовський район</t>
  </si>
  <si>
    <t xml:space="preserve"> с.Комінтернове та с.Заіченки</t>
  </si>
  <si>
    <t xml:space="preserve"> с.Лебединське </t>
  </si>
  <si>
    <t xml:space="preserve">Будівництво амбулаторії сімейного типу загальної медицини </t>
  </si>
  <si>
    <t>Першотравневий район</t>
  </si>
  <si>
    <t xml:space="preserve">Газифікація </t>
  </si>
  <si>
    <t xml:space="preserve">с. Бердянське </t>
  </si>
  <si>
    <t>с.Галицінівка</t>
  </si>
  <si>
    <t>Реконструкція клубу</t>
  </si>
  <si>
    <t>Слов'янський  район</t>
  </si>
  <si>
    <t xml:space="preserve"> с.Малинівка</t>
  </si>
  <si>
    <t>с. Билбасівка</t>
  </si>
  <si>
    <t>розвиток інфраструктури охорони навколишнього природного середовища</t>
  </si>
  <si>
    <t>с. Новоселівка</t>
  </si>
  <si>
    <t>сіл Комунарівської сільської ради</t>
  </si>
  <si>
    <t>с.Стила</t>
  </si>
  <si>
    <t xml:space="preserve">с.Безімене </t>
  </si>
  <si>
    <t>Шахтарський район</t>
  </si>
  <si>
    <t xml:space="preserve">Будівництво газопроводу низького тиску </t>
  </si>
  <si>
    <t xml:space="preserve"> с. Петропавлівка</t>
  </si>
  <si>
    <t>Ясинуватський район</t>
  </si>
  <si>
    <t>смт Очеретине</t>
  </si>
  <si>
    <t xml:space="preserve"> с. Соловйове</t>
  </si>
  <si>
    <t>Будівництво підвідних газопроводів</t>
  </si>
  <si>
    <t>смт Желанне</t>
  </si>
  <si>
    <t>с.Первомайське</t>
  </si>
  <si>
    <t>с.Тоненьке</t>
  </si>
  <si>
    <t>с.Уманське</t>
  </si>
  <si>
    <t>с. Тоненьке</t>
  </si>
  <si>
    <t>с. Нетайлове</t>
  </si>
  <si>
    <t xml:space="preserve"> с. Новоселівка Перша</t>
  </si>
  <si>
    <t>с. Спартак</t>
  </si>
  <si>
    <t xml:space="preserve">Реконструкція загальноосвітньої школи </t>
  </si>
  <si>
    <t xml:space="preserve"> с. Красногорівка </t>
  </si>
  <si>
    <t>Тельманівський район</t>
  </si>
  <si>
    <t>об'єкт</t>
  </si>
  <si>
    <t>Мар'їнський район</t>
  </si>
  <si>
    <t xml:space="preserve"> с.Зоря </t>
  </si>
  <si>
    <t>м.куб./год</t>
  </si>
  <si>
    <t>2010-2012</t>
  </si>
  <si>
    <t>2010-2014</t>
  </si>
  <si>
    <t>2010-2011</t>
  </si>
  <si>
    <t>2010-2013</t>
  </si>
  <si>
    <t>Амвросіївський професійний ліцей</t>
  </si>
  <si>
    <t>кількість центрів</t>
  </si>
  <si>
    <t>Олександрівський професійний аграрний  ліцей</t>
  </si>
  <si>
    <t>Маріупольський професійний аграрний  ліцей</t>
  </si>
  <si>
    <t>Волноваський  район</t>
  </si>
  <si>
    <t>Добропільський  район</t>
  </si>
  <si>
    <t>Красноармійський  район</t>
  </si>
  <si>
    <t>Краснолиманський  район</t>
  </si>
  <si>
    <t>шт.</t>
  </si>
  <si>
    <t>Новоазовський  район</t>
  </si>
  <si>
    <t>Олександрівський район</t>
  </si>
  <si>
    <t>Слов'янський район</t>
  </si>
  <si>
    <t>Старобешівський район</t>
  </si>
  <si>
    <t>Шахтарський  район</t>
  </si>
  <si>
    <t>с. Старченкове</t>
  </si>
  <si>
    <t>Слов'янський професійний аграрний  ліцей</t>
  </si>
  <si>
    <t>Наймену-вання показника</t>
  </si>
  <si>
    <t>Забезпечення розвитку мережі сільських автомобільних доріг</t>
  </si>
  <si>
    <t>будівництво та реконструкція під'їзних доріг з твердим покриттям до сільських населених пунктів</t>
  </si>
  <si>
    <t>реконструкція під'їзних доріг з твердим покриттям до сільських населених пунктів</t>
  </si>
  <si>
    <t>м. Горлівка</t>
  </si>
  <si>
    <t>м. Єнакієве</t>
  </si>
  <si>
    <t>2010-1015</t>
  </si>
  <si>
    <t>с.Андріївка</t>
  </si>
  <si>
    <t>с.Олександрівка</t>
  </si>
  <si>
    <t>с.Привілля</t>
  </si>
  <si>
    <t>с.Черкаське</t>
  </si>
  <si>
    <t>с. Мало-Орлівка</t>
  </si>
  <si>
    <t>км.</t>
  </si>
  <si>
    <t xml:space="preserve"> с.Новоорлівка</t>
  </si>
  <si>
    <t xml:space="preserve"> с.Розівка </t>
  </si>
  <si>
    <t xml:space="preserve"> с.Молодецьке</t>
  </si>
  <si>
    <t xml:space="preserve"> с.Молодецьке </t>
  </si>
  <si>
    <t>Будівництво газопроводу</t>
  </si>
  <si>
    <t xml:space="preserve"> с.Дмитрівка </t>
  </si>
  <si>
    <t xml:space="preserve"> с.Мало-Орлівка </t>
  </si>
  <si>
    <t xml:space="preserve"> с.Шевченко </t>
  </si>
  <si>
    <t xml:space="preserve">Капітальний ремонт водомережі </t>
  </si>
  <si>
    <t>Реконструкція водопроводної мережі</t>
  </si>
  <si>
    <t xml:space="preserve"> с.Стрюково </t>
  </si>
  <si>
    <t xml:space="preserve"> с.Михайлівка </t>
  </si>
  <si>
    <t xml:space="preserve"> с.Грабово </t>
  </si>
  <si>
    <t xml:space="preserve">с.Камишатка </t>
  </si>
  <si>
    <t>Реконструкція теплової мережі</t>
  </si>
  <si>
    <t xml:space="preserve">до с.Катеринівка, Костянтинівка, Новомихайлівка </t>
  </si>
  <si>
    <t xml:space="preserve">  до с.Острівське </t>
  </si>
  <si>
    <t xml:space="preserve"> Степненська сільська рада</t>
  </si>
  <si>
    <t>Реконструкція питного водопроводу</t>
  </si>
  <si>
    <t>с. Луганка</t>
  </si>
  <si>
    <t>Реконструкція водопровідних мереж</t>
  </si>
  <si>
    <t>с. Павлівка</t>
  </si>
  <si>
    <t>с. Новомихайлівка</t>
  </si>
  <si>
    <t>с.Катеринівка</t>
  </si>
  <si>
    <t>Будівництво двох спортивних майданчиків зі штучним покриттям</t>
  </si>
  <si>
    <t>с.Острівське</t>
  </si>
  <si>
    <t xml:space="preserve"> с. Білокузьминівка </t>
  </si>
  <si>
    <t xml:space="preserve"> с. Плещіївка </t>
  </si>
  <si>
    <t>c. Товсте</t>
  </si>
  <si>
    <t>с.Комар</t>
  </si>
  <si>
    <t>Амвросіївський  район</t>
  </si>
  <si>
    <t>м.Маріуполь</t>
  </si>
  <si>
    <t>оснащення навчально-виробничої бази новим обладнанням, устаткуванням,сільськогосподарською та іншою технікою професійно- технічних навчальних закладів ,на базі яких створюються центри</t>
  </si>
  <si>
    <t>Мар'їнський  район</t>
  </si>
  <si>
    <t>Х</t>
  </si>
  <si>
    <t>Поліпшення матерільно-технічного  стану медичних закладів, умов надання допомоги хворим та умов праці медиків</t>
  </si>
  <si>
    <t>Прогнозні обсяги фінансування інвестиційних проектів на 2010-2015 роки за напрямами інвестицій                                                                                                                                                           (  реконструкція об'єктів охорони здоров'я)</t>
  </si>
  <si>
    <t>Прогнозні обсяги фінансування інвестиційних проектів на 2010-2015 роки за напрямами інвестицій                                                                                                                                                           (  оснащення обладнанням  закладів освіти )</t>
  </si>
  <si>
    <t>Прогнозні обсяги фінансування інвестиційних проектів на 2010-2015 роки за напрямами інвестицій                                                                                                                                                           ( будівництво, реконструкція сільських автомобільних доріг )</t>
  </si>
  <si>
    <t>поліпшення газопостачання сільських  населених пунктів</t>
  </si>
  <si>
    <t>поліпшення газопостачання сільських населених пунктів</t>
  </si>
  <si>
    <t>поліпшення водопостачання сільських населених пунктів</t>
  </si>
  <si>
    <t>поліпшення теплопостачання сільських населених пунктів</t>
  </si>
  <si>
    <t>поліпшення газопосточання сільських  населених пунктів</t>
  </si>
  <si>
    <t xml:space="preserve"> км.</t>
  </si>
  <si>
    <t xml:space="preserve"> с. Петрівське 
</t>
  </si>
  <si>
    <t>с. Новозарьївка</t>
  </si>
  <si>
    <t xml:space="preserve"> Волноваський район</t>
  </si>
  <si>
    <t>с. Благодатне</t>
  </si>
  <si>
    <t>с. Свободное</t>
  </si>
  <si>
    <t>с. Дмитрівка</t>
  </si>
  <si>
    <t>с. Хлібодарівка</t>
  </si>
  <si>
    <t>Будівництво водопроводу</t>
  </si>
  <si>
    <t>с.Єгорівка,с. Кирилівка, с. Златоустівка, с. Хлібодарівка, с. Анадоль, с. Калінене</t>
  </si>
  <si>
    <t>с.Рибинське</t>
  </si>
  <si>
    <t>Реконструкція теплових мереж</t>
  </si>
  <si>
    <t>с. Ближнє</t>
  </si>
  <si>
    <t>Будівництво газової котельні</t>
  </si>
  <si>
    <t>с.Октябрьське</t>
  </si>
  <si>
    <t>тис.грн</t>
  </si>
  <si>
    <t>Прогнозні обсяги фінансування інвестиційних проектів на 2010-2015 роки за напрямами інвестицій                                             (реконструкція клубів )</t>
  </si>
  <si>
    <t>Капітальний ремонт  сільського будинку культури</t>
  </si>
  <si>
    <t>с.Шевченко</t>
  </si>
  <si>
    <t>с.Маяк</t>
  </si>
  <si>
    <t>селище  Бахчовик</t>
  </si>
  <si>
    <t xml:space="preserve">Прогнозні обсяги фінансування інвестиційних проектів на 2010-2015 роки за напрямами інвестицій                                                                                                                                                           </t>
  </si>
  <si>
    <t>Олекcандрівський район</t>
  </si>
  <si>
    <t xml:space="preserve">с.Андріївка </t>
  </si>
  <si>
    <t>2012-2013</t>
  </si>
  <si>
    <t>2014-2015</t>
  </si>
  <si>
    <t xml:space="preserve">Реконструкція очисних споруд </t>
  </si>
  <si>
    <r>
      <t xml:space="preserve">Обласний бюджет </t>
    </r>
    <r>
      <rPr>
        <b/>
        <sz val="10"/>
        <rFont val="Times New Roman"/>
        <family val="1"/>
      </rPr>
      <t>*</t>
    </r>
  </si>
  <si>
    <r>
      <t>Місцевий бюджет</t>
    </r>
    <r>
      <rPr>
        <b/>
        <sz val="10"/>
        <rFont val="Times New Roman"/>
        <family val="1"/>
      </rPr>
      <t>*</t>
    </r>
  </si>
  <si>
    <t>Додаток  1.4.</t>
  </si>
  <si>
    <t>Додаток 1.3.</t>
  </si>
  <si>
    <t>Додаток 1.1.</t>
  </si>
  <si>
    <t>Додаток 1.5.</t>
  </si>
  <si>
    <t>Додаток 1.2.</t>
  </si>
  <si>
    <r>
      <t xml:space="preserve">Обласний бюджет </t>
    </r>
    <r>
      <rPr>
        <sz val="10"/>
        <rFont val="Arial"/>
        <family val="2"/>
      </rPr>
      <t>*</t>
    </r>
  </si>
  <si>
    <r>
      <t>Місцевий бюджет</t>
    </r>
    <r>
      <rPr>
        <sz val="10"/>
        <rFont val="Arial"/>
        <family val="2"/>
      </rPr>
      <t>*</t>
    </r>
  </si>
  <si>
    <t xml:space="preserve"> *    Фінансування заходів здійснюється в межах реальної  можливості  бюджетів усіх рівнів </t>
  </si>
  <si>
    <t>Державний бюджет *</t>
  </si>
  <si>
    <t>Обласний бюджет  *</t>
  </si>
  <si>
    <t>Місцевий бюджет *</t>
  </si>
  <si>
    <t xml:space="preserve"> Виконкоми міських рад, райдержадміністрації</t>
  </si>
  <si>
    <t>проведення капітальних ремонтів приміщень (споруд), придбання нових приміщень для фельдшерсько-акушерських пунктів,  сільських лікарських амбулаторій</t>
  </si>
  <si>
    <t>приведення у відповідність до табеля оснащення комплектації обладнанням й інструментарієм сільських лікарських амбулаторій, дільничних лікарень,фельдшерсько-акушерських пунктів</t>
  </si>
  <si>
    <t>придбання транспортних засобів для закладів охорони здоров'я сільської місцевості ( сільських лікарських амбулаторій, дільничних лікарень,фельдшерсько-акушерських пунктів)</t>
  </si>
  <si>
    <t xml:space="preserve">реорганізація фельдшерсько-акушерських пунктів, які обслуговують населення більше 1000 осіб, у сільські лікарські амбулаторії  </t>
  </si>
  <si>
    <t>Поліпшення матерільно-технічного  стану медичних закладів, умов надання допомоги хворим та умов праці медичного персоналу, що працюють у сільській місцевості</t>
  </si>
  <si>
    <t>Управління культури та туризму облдерждміністрації, райдержадміністрації</t>
  </si>
  <si>
    <t>Міські ради, райдержадміністрації</t>
  </si>
  <si>
    <t>одиниць</t>
  </si>
  <si>
    <t>Управління освіти і науки облдержадміністрації, директори професійно- технічних навчальних закладів</t>
  </si>
  <si>
    <t>Виконкоми міських рад,  райдержадміністрації</t>
  </si>
  <si>
    <t>с.Кропивницьке</t>
  </si>
  <si>
    <t>с.Єгорівка</t>
  </si>
  <si>
    <t xml:space="preserve">Реконструкція  питного водопроводу </t>
  </si>
  <si>
    <t xml:space="preserve">с.Дмитрівка </t>
  </si>
  <si>
    <t xml:space="preserve">с. Петрівське </t>
  </si>
  <si>
    <t xml:space="preserve">Реконструкція сімейної амбулаторії </t>
  </si>
  <si>
    <t>с. Завидо-Кудашове,  с.Завидо-Борзенка</t>
  </si>
  <si>
    <t xml:space="preserve">Здійснити розробку документації в галузі охорони земель: корегування робочого проекту по консервації деградованих та малопродуктивних земель </t>
  </si>
  <si>
    <t>СТОВ АФ "ЕЛВІКО-Гігант"</t>
  </si>
  <si>
    <t xml:space="preserve"> сел. Олександрівка,         с. Очеретине</t>
  </si>
  <si>
    <t>с. Стародубівка,            с. Захарівка</t>
  </si>
  <si>
    <t>сел.Черкаське</t>
  </si>
  <si>
    <r>
      <t>с. Новозар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 xml:space="preserve">ївка ,             с. Сонцеве,                                      с. Роздольне
</t>
    </r>
  </si>
  <si>
    <r>
      <t>с. Новозар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 xml:space="preserve">ївка,                   с. Ребрикове,                       с. Петрівське </t>
    </r>
  </si>
  <si>
    <r>
      <t xml:space="preserve"> с. Новозар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>ївка</t>
    </r>
  </si>
  <si>
    <r>
      <t>с. Новозар</t>
    </r>
    <r>
      <rPr>
        <sz val="10"/>
        <rFont val="Arial Cyr"/>
        <family val="0"/>
      </rPr>
      <t>′</t>
    </r>
    <r>
      <rPr>
        <sz val="10"/>
        <rFont val="Times New Roman"/>
        <family val="1"/>
      </rPr>
      <t>ївка</t>
    </r>
  </si>
  <si>
    <t>с. Ново-Орлівка</t>
  </si>
  <si>
    <t>Реконструкція котельні</t>
  </si>
  <si>
    <t>Великоновосілківський  район</t>
  </si>
  <si>
    <t>Великоновосілківський  професійний ліцей</t>
  </si>
  <si>
    <t>Будівництво полігону ТПВ</t>
  </si>
  <si>
    <t>Будівництво газопроводу середнього тиску</t>
  </si>
  <si>
    <t xml:space="preserve"> Будівництво підвідного газопроводу </t>
  </si>
  <si>
    <t>Газопостачання</t>
  </si>
  <si>
    <t>Реконструкція водозабірних свердловин</t>
  </si>
  <si>
    <t xml:space="preserve">Реконструкція мереж водопостачан-ня </t>
  </si>
  <si>
    <t>Впровадження автономних систем теплозабезпечення в квартирах  житлових будинків</t>
  </si>
  <si>
    <r>
      <t>Реконструкція об</t>
    </r>
    <r>
      <rPr>
        <sz val="8"/>
        <rFont val="Arial"/>
        <family val="2"/>
      </rPr>
      <t>'</t>
    </r>
    <r>
      <rPr>
        <sz val="8"/>
        <rFont val="Times New Roman"/>
        <family val="1"/>
      </rPr>
      <t>єктів соціального захисту</t>
    </r>
  </si>
  <si>
    <t>Будівництво блочної котельні</t>
  </si>
  <si>
    <t>Реконструкція каналізаційної насосної станції</t>
  </si>
  <si>
    <t xml:space="preserve">Будівництво підвідного газопроводу середнього тиску </t>
  </si>
  <si>
    <t xml:space="preserve">Будівництво розподільного газопровіду середнього тиску </t>
  </si>
  <si>
    <t>Реконструкція, капітальний ремонт доріг комунальної власності по селам району</t>
  </si>
  <si>
    <t xml:space="preserve"> Будівництво підвідного газопроводу середнього тиску </t>
  </si>
  <si>
    <t xml:space="preserve"> Будівництво підвідного газопроводу</t>
  </si>
  <si>
    <t>Будівництво підводного газопроводу середнього тиску</t>
  </si>
  <si>
    <t xml:space="preserve">Берегоукріплення </t>
  </si>
  <si>
    <t>Реконструкція об'єктів водопостачан-ня</t>
  </si>
  <si>
    <t xml:space="preserve">Будівництво очисних споруд  </t>
  </si>
  <si>
    <t xml:space="preserve">Будівництво полігону побутових відходів </t>
  </si>
  <si>
    <t xml:space="preserve">Будівництво підвідного газопроводу </t>
  </si>
  <si>
    <t>Будівництва водогону</t>
  </si>
  <si>
    <t>Будівництво газопроводів для транспортування газу</t>
  </si>
  <si>
    <t>Реконструкція системи водопостачан-ня</t>
  </si>
  <si>
    <t>Забезпечення розвитку мережі сільських автомобіль-них доріг</t>
  </si>
  <si>
    <t>Відповідаль-ний виконавець</t>
  </si>
  <si>
    <t>Наймену-вання завдання</t>
  </si>
  <si>
    <r>
      <t>Головне управління охорони здоров</t>
    </r>
    <r>
      <rPr>
        <sz val="8"/>
        <rFont val="Arial"/>
        <family val="2"/>
      </rPr>
      <t>'</t>
    </r>
    <r>
      <rPr>
        <sz val="8"/>
        <rFont val="Times New Roman"/>
        <family val="1"/>
      </rPr>
      <t>я облдержадміністрації, райдержадміністрації, виконкоми міських рад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</si>
</sst>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7"/>
      <name val="Arial Cyr"/>
      <family val="0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 locked="0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0" fontId="25" fillId="0" borderId="11" xfId="0" applyFont="1" applyBorder="1" applyAlignment="1">
      <alignment vertical="center" wrapText="1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ill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72" fontId="26" fillId="0" borderId="0" xfId="0" applyNumberFormat="1" applyFont="1" applyAlignment="1">
      <alignment horizontal="center" vertical="center"/>
    </xf>
    <xf numFmtId="172" fontId="26" fillId="0" borderId="10" xfId="0" applyNumberFormat="1" applyFont="1" applyBorder="1" applyAlignment="1">
      <alignment horizontal="center" vertical="center"/>
    </xf>
    <xf numFmtId="172" fontId="26" fillId="0" borderId="15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0" borderId="0" xfId="0" applyAlignment="1">
      <alignment horizontal="left"/>
    </xf>
    <xf numFmtId="0" fontId="26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7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right" vertical="center"/>
    </xf>
    <xf numFmtId="0" fontId="0" fillId="0" borderId="15" xfId="0" applyFont="1" applyBorder="1" applyAlignment="1">
      <alignment/>
    </xf>
    <xf numFmtId="0" fontId="3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30" fillId="0" borderId="0" xfId="0" applyFont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" fontId="25" fillId="0" borderId="10" xfId="0" applyNumberFormat="1" applyFont="1" applyBorder="1" applyAlignment="1">
      <alignment horizontal="center" vertical="top"/>
    </xf>
    <xf numFmtId="1" fontId="26" fillId="0" borderId="10" xfId="0" applyNumberFormat="1" applyFont="1" applyBorder="1" applyAlignment="1">
      <alignment horizontal="center" vertical="top"/>
    </xf>
    <xf numFmtId="1" fontId="26" fillId="0" borderId="15" xfId="0" applyNumberFormat="1" applyFont="1" applyBorder="1" applyAlignment="1">
      <alignment horizontal="center" vertical="top"/>
    </xf>
    <xf numFmtId="1" fontId="30" fillId="0" borderId="1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39" fillId="0" borderId="0" xfId="0" applyNumberFormat="1" applyFont="1" applyBorder="1" applyAlignment="1">
      <alignment horizontal="justify" vertical="top" wrapText="1"/>
    </xf>
    <xf numFmtId="0" fontId="29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1" fontId="26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right"/>
    </xf>
    <xf numFmtId="1" fontId="27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top" wrapText="1"/>
    </xf>
    <xf numFmtId="1" fontId="26" fillId="0" borderId="0" xfId="0" applyNumberFormat="1" applyFont="1" applyFill="1" applyAlignment="1">
      <alignment horizontal="center" vertical="center"/>
    </xf>
    <xf numFmtId="1" fontId="26" fillId="0" borderId="10" xfId="53" applyNumberFormat="1" applyFont="1" applyFill="1" applyBorder="1" applyAlignment="1">
      <alignment horizontal="center" vertical="center" wrapText="1"/>
      <protection locked="0"/>
    </xf>
    <xf numFmtId="1" fontId="26" fillId="0" borderId="1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top"/>
    </xf>
    <xf numFmtId="0" fontId="35" fillId="0" borderId="0" xfId="53" applyFont="1" applyFill="1" applyBorder="1" applyAlignment="1">
      <alignment horizontal="left" vertical="top" wrapText="1"/>
      <protection locked="0"/>
    </xf>
    <xf numFmtId="0" fontId="24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1" fontId="3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6" fillId="0" borderId="11" xfId="0" applyFont="1" applyFill="1" applyBorder="1" applyAlignment="1">
      <alignment vertical="top"/>
    </xf>
    <xf numFmtId="0" fontId="35" fillId="0" borderId="11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/>
    </xf>
    <xf numFmtId="0" fontId="35" fillId="0" borderId="16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/>
    </xf>
    <xf numFmtId="0" fontId="35" fillId="0" borderId="11" xfId="0" applyFont="1" applyBorder="1" applyAlignment="1">
      <alignment vertical="top" wrapText="1"/>
    </xf>
    <xf numFmtId="0" fontId="26" fillId="0" borderId="16" xfId="0" applyFont="1" applyBorder="1" applyAlignment="1">
      <alignment vertical="top"/>
    </xf>
    <xf numFmtId="0" fontId="35" fillId="0" borderId="16" xfId="0" applyFont="1" applyBorder="1" applyAlignment="1">
      <alignment vertical="top" wrapText="1"/>
    </xf>
    <xf numFmtId="172" fontId="26" fillId="0" borderId="11" xfId="0" applyNumberFormat="1" applyFont="1" applyBorder="1" applyAlignment="1">
      <alignment vertical="top"/>
    </xf>
    <xf numFmtId="1" fontId="20" fillId="0" borderId="11" xfId="0" applyNumberFormat="1" applyFont="1" applyFill="1" applyBorder="1" applyAlignment="1">
      <alignment vertical="top" wrapText="1"/>
    </xf>
    <xf numFmtId="172" fontId="30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center" vertical="top"/>
    </xf>
    <xf numFmtId="1" fontId="40" fillId="0" borderId="10" xfId="0" applyNumberFormat="1" applyFont="1" applyBorder="1" applyAlignment="1">
      <alignment horizontal="center" vertical="top"/>
    </xf>
    <xf numFmtId="1" fontId="41" fillId="0" borderId="10" xfId="0" applyNumberFormat="1" applyFont="1" applyBorder="1" applyAlignment="1">
      <alignment horizontal="center" vertical="top"/>
    </xf>
    <xf numFmtId="1" fontId="26" fillId="0" borderId="10" xfId="0" applyNumberFormat="1" applyFont="1" applyFill="1" applyBorder="1" applyAlignment="1">
      <alignment horizontal="center" vertical="top"/>
    </xf>
    <xf numFmtId="1" fontId="26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6" fillId="0" borderId="17" xfId="0" applyNumberFormat="1" applyFont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1" fontId="26" fillId="0" borderId="10" xfId="53" applyNumberFormat="1" applyFont="1" applyBorder="1" applyAlignment="1">
      <alignment horizontal="center" vertical="center" wrapText="1"/>
      <protection locked="0"/>
    </xf>
    <xf numFmtId="1" fontId="26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top" wrapText="1"/>
    </xf>
    <xf numFmtId="1" fontId="26" fillId="0" borderId="0" xfId="0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top"/>
    </xf>
    <xf numFmtId="1" fontId="26" fillId="0" borderId="18" xfId="0" applyNumberFormat="1" applyFont="1" applyBorder="1" applyAlignment="1">
      <alignment horizontal="center" vertical="top"/>
    </xf>
    <xf numFmtId="1" fontId="26" fillId="0" borderId="18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top"/>
    </xf>
    <xf numFmtId="1" fontId="26" fillId="0" borderId="0" xfId="0" applyNumberFormat="1" applyFont="1" applyFill="1" applyBorder="1" applyAlignment="1">
      <alignment horizontal="center" vertical="top" wrapText="1"/>
    </xf>
    <xf numFmtId="1" fontId="29" fillId="0" borderId="1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vertical="center" wrapText="1"/>
    </xf>
    <xf numFmtId="1" fontId="26" fillId="0" borderId="10" xfId="53" applyNumberFormat="1" applyFont="1" applyBorder="1" applyAlignment="1">
      <alignment horizontal="center" vertical="top" wrapText="1"/>
      <protection locked="0"/>
    </xf>
    <xf numFmtId="0" fontId="0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top" wrapText="1"/>
    </xf>
    <xf numFmtId="1" fontId="25" fillId="0" borderId="19" xfId="0" applyNumberFormat="1" applyFont="1" applyFill="1" applyBorder="1" applyAlignment="1">
      <alignment horizontal="center" vertical="top" wrapText="1"/>
    </xf>
    <xf numFmtId="1" fontId="26" fillId="0" borderId="19" xfId="0" applyNumberFormat="1" applyFont="1" applyBorder="1" applyAlignment="1">
      <alignment horizontal="center" vertical="center"/>
    </xf>
    <xf numFmtId="1" fontId="26" fillId="0" borderId="19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5" fillId="0" borderId="1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/>
    </xf>
    <xf numFmtId="0" fontId="37" fillId="0" borderId="18" xfId="0" applyFont="1" applyBorder="1" applyAlignment="1">
      <alignment vertical="center" wrapText="1"/>
    </xf>
    <xf numFmtId="0" fontId="39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vertical="top" wrapText="1"/>
    </xf>
    <xf numFmtId="0" fontId="37" fillId="0" borderId="0" xfId="0" applyFont="1" applyFill="1" applyAlignment="1">
      <alignment horizontal="center" vertical="center" wrapText="1"/>
    </xf>
    <xf numFmtId="0" fontId="37" fillId="0" borderId="18" xfId="0" applyFont="1" applyBorder="1" applyAlignment="1">
      <alignment wrapText="1"/>
    </xf>
    <xf numFmtId="0" fontId="37" fillId="0" borderId="18" xfId="0" applyFont="1" applyBorder="1" applyAlignment="1">
      <alignment vertical="top" wrapText="1"/>
    </xf>
    <xf numFmtId="1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172" fontId="26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26" fillId="0" borderId="22" xfId="0" applyNumberFormat="1" applyFont="1" applyBorder="1" applyAlignment="1">
      <alignment horizontal="center" vertical="center"/>
    </xf>
    <xf numFmtId="172" fontId="26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1" fontId="26" fillId="0" borderId="15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1" fontId="25" fillId="0" borderId="10" xfId="0" applyNumberFormat="1" applyFont="1" applyBorder="1" applyAlignment="1">
      <alignment horizontal="center"/>
    </xf>
    <xf numFmtId="0" fontId="27" fillId="0" borderId="16" xfId="0" applyFont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4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4" fillId="0" borderId="0" xfId="0" applyFont="1" applyFill="1" applyBorder="1" applyAlignment="1">
      <alignment horizontal="center" vertical="top" wrapText="1"/>
    </xf>
    <xf numFmtId="0" fontId="26" fillId="0" borderId="22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31" fillId="0" borderId="16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/>
    </xf>
    <xf numFmtId="0" fontId="31" fillId="0" borderId="15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13" xfId="0" applyFont="1" applyBorder="1" applyAlignment="1">
      <alignment horizontal="right"/>
    </xf>
    <xf numFmtId="0" fontId="34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top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/>
    </xf>
    <xf numFmtId="0" fontId="27" fillId="0" borderId="16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1" fontId="31" fillId="0" borderId="10" xfId="0" applyNumberFormat="1" applyFont="1" applyBorder="1" applyAlignment="1">
      <alignment horizontal="center" vertical="top"/>
    </xf>
    <xf numFmtId="172" fontId="31" fillId="0" borderId="10" xfId="0" applyNumberFormat="1" applyFont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46" fillId="0" borderId="22" xfId="0" applyFont="1" applyBorder="1" applyAlignment="1">
      <alignment horizontal="center" vertical="top"/>
    </xf>
    <xf numFmtId="0" fontId="46" fillId="0" borderId="18" xfId="0" applyFont="1" applyBorder="1" applyAlignment="1">
      <alignment horizontal="center" vertical="top"/>
    </xf>
    <xf numFmtId="0" fontId="25" fillId="0" borderId="22" xfId="0" applyFont="1" applyBorder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36" fillId="0" borderId="0" xfId="0" applyFont="1" applyAlignment="1">
      <alignment horizontal="center" wrapText="1"/>
    </xf>
    <xf numFmtId="0" fontId="25" fillId="0" borderId="17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0" fontId="46" fillId="0" borderId="17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5" fillId="0" borderId="15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/>
    </xf>
    <xf numFmtId="0" fontId="26" fillId="0" borderId="15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horizontal="center" vertical="top" wrapText="1"/>
    </xf>
    <xf numFmtId="0" fontId="32" fillId="0" borderId="15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35" fillId="0" borderId="15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35" fillId="0" borderId="16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23" xfId="0" applyFont="1" applyBorder="1" applyAlignment="1">
      <alignment horizontal="center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31" fillId="0" borderId="15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/>
    </xf>
    <xf numFmtId="0" fontId="26" fillId="0" borderId="16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7" fillId="0" borderId="16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center" wrapText="1"/>
    </xf>
    <xf numFmtId="0" fontId="24" fillId="0" borderId="2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" fontId="2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/>
    </xf>
    <xf numFmtId="0" fontId="35" fillId="0" borderId="15" xfId="53" applyFont="1" applyFill="1" applyBorder="1" applyAlignment="1">
      <alignment horizontal="left" vertical="top" wrapText="1"/>
      <protection locked="0"/>
    </xf>
    <xf numFmtId="0" fontId="35" fillId="0" borderId="11" xfId="53" applyFont="1" applyFill="1" applyBorder="1" applyAlignment="1">
      <alignment horizontal="left" vertical="top" wrapText="1"/>
      <protection locked="0"/>
    </xf>
    <xf numFmtId="0" fontId="35" fillId="0" borderId="16" xfId="53" applyFont="1" applyFill="1" applyBorder="1" applyAlignment="1">
      <alignment horizontal="left" vertical="top" wrapText="1"/>
      <protection locked="0"/>
    </xf>
    <xf numFmtId="0" fontId="27" fillId="0" borderId="15" xfId="53" applyFont="1" applyFill="1" applyBorder="1" applyAlignment="1">
      <alignment horizontal="left" vertical="top" wrapText="1"/>
      <protection locked="0"/>
    </xf>
    <xf numFmtId="0" fontId="27" fillId="0" borderId="11" xfId="53" applyFont="1" applyFill="1" applyBorder="1" applyAlignment="1">
      <alignment horizontal="left" vertical="top" wrapText="1"/>
      <protection locked="0"/>
    </xf>
    <xf numFmtId="0" fontId="27" fillId="0" borderId="16" xfId="53" applyFont="1" applyFill="1" applyBorder="1" applyAlignment="1">
      <alignment horizontal="left" vertical="top" wrapText="1"/>
      <protection locked="0"/>
    </xf>
    <xf numFmtId="0" fontId="23" fillId="0" borderId="18" xfId="0" applyFont="1" applyFill="1" applyBorder="1" applyAlignment="1">
      <alignment horizontal="center" vertical="center" wrapText="1"/>
    </xf>
    <xf numFmtId="172" fontId="27" fillId="0" borderId="10" xfId="0" applyNumberFormat="1" applyFont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25" fillId="0" borderId="15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1" fontId="26" fillId="0" borderId="0" xfId="0" applyNumberFormat="1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 wrapText="1"/>
    </xf>
    <xf numFmtId="0" fontId="27" fillId="0" borderId="15" xfId="53" applyFont="1" applyBorder="1" applyAlignment="1">
      <alignment horizontal="left" vertical="top" wrapText="1"/>
      <protection locked="0"/>
    </xf>
    <xf numFmtId="0" fontId="27" fillId="0" borderId="11" xfId="53" applyFont="1" applyBorder="1" applyAlignment="1">
      <alignment horizontal="left" vertical="top" wrapText="1"/>
      <protection locked="0"/>
    </xf>
    <xf numFmtId="0" fontId="27" fillId="0" borderId="16" xfId="53" applyFont="1" applyBorder="1" applyAlignment="1">
      <alignment horizontal="left" vertical="top" wrapText="1"/>
      <protection locked="0"/>
    </xf>
    <xf numFmtId="0" fontId="35" fillId="0" borderId="15" xfId="53" applyFont="1" applyBorder="1" applyAlignment="1">
      <alignment horizontal="left" vertical="top" wrapText="1"/>
      <protection locked="0"/>
    </xf>
    <xf numFmtId="0" fontId="35" fillId="0" borderId="11" xfId="53" applyFont="1" applyBorder="1" applyAlignment="1">
      <alignment horizontal="left" vertical="top" wrapText="1"/>
      <protection locked="0"/>
    </xf>
    <xf numFmtId="0" fontId="35" fillId="0" borderId="16" xfId="53" applyFont="1" applyBorder="1" applyAlignment="1">
      <alignment horizontal="left" vertical="top" wrapText="1"/>
      <protection locked="0"/>
    </xf>
    <xf numFmtId="0" fontId="23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left" vertical="top" wrapText="1"/>
    </xf>
    <xf numFmtId="0" fontId="35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/>
    </xf>
    <xf numFmtId="0" fontId="27" fillId="0" borderId="15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5" fillId="0" borderId="15" xfId="0" applyFont="1" applyFill="1" applyBorder="1" applyAlignment="1">
      <alignment horizontal="justify" vertical="top" wrapText="1"/>
    </xf>
    <xf numFmtId="0" fontId="35" fillId="0" borderId="11" xfId="0" applyFont="1" applyFill="1" applyBorder="1" applyAlignment="1">
      <alignment horizontal="justify" vertical="top" wrapText="1"/>
    </xf>
    <xf numFmtId="0" fontId="35" fillId="0" borderId="16" xfId="0" applyFont="1" applyFill="1" applyBorder="1" applyAlignment="1">
      <alignment horizontal="justify" vertical="top" wrapText="1"/>
    </xf>
    <xf numFmtId="0" fontId="23" fillId="0" borderId="18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right" vertical="top" wrapText="1"/>
    </xf>
    <xf numFmtId="1" fontId="20" fillId="0" borderId="15" xfId="0" applyNumberFormat="1" applyFont="1" applyFill="1" applyBorder="1" applyAlignment="1">
      <alignment horizontal="center" vertical="top" wrapText="1"/>
    </xf>
    <xf numFmtId="1" fontId="20" fillId="0" borderId="11" xfId="0" applyNumberFormat="1" applyFont="1" applyFill="1" applyBorder="1" applyAlignment="1">
      <alignment horizontal="center" vertical="top" wrapText="1"/>
    </xf>
    <xf numFmtId="1" fontId="20" fillId="0" borderId="16" xfId="0" applyNumberFormat="1" applyFont="1" applyFill="1" applyBorder="1" applyAlignment="1">
      <alignment horizontal="center" vertical="top" wrapText="1"/>
    </xf>
    <xf numFmtId="1" fontId="31" fillId="0" borderId="15" xfId="0" applyNumberFormat="1" applyFont="1" applyFill="1" applyBorder="1" applyAlignment="1">
      <alignment horizontal="center" vertical="top" wrapText="1"/>
    </xf>
    <xf numFmtId="1" fontId="31" fillId="0" borderId="11" xfId="0" applyNumberFormat="1" applyFont="1" applyFill="1" applyBorder="1" applyAlignment="1">
      <alignment horizontal="center" vertical="top" wrapText="1"/>
    </xf>
    <xf numFmtId="1" fontId="31" fillId="0" borderId="16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view="pageBreakPreview" zoomScale="60" workbookViewId="0" topLeftCell="A1">
      <selection activeCell="AB11" sqref="AB11"/>
    </sheetView>
  </sheetViews>
  <sheetFormatPr defaultColWidth="9.00390625" defaultRowHeight="12.75"/>
  <cols>
    <col min="1" max="1" width="10.25390625" style="42" customWidth="1"/>
    <col min="2" max="2" width="9.375" style="0" customWidth="1"/>
    <col min="3" max="3" width="8.75390625" style="0" customWidth="1"/>
    <col min="4" max="4" width="4.25390625" style="0" customWidth="1"/>
    <col min="5" max="5" width="4.625" style="0" customWidth="1"/>
    <col min="6" max="6" width="3.875" style="0" customWidth="1"/>
    <col min="7" max="7" width="3.75390625" style="0" customWidth="1"/>
    <col min="8" max="8" width="4.375" style="0" customWidth="1"/>
    <col min="9" max="9" width="4.75390625" style="0" customWidth="1"/>
    <col min="10" max="10" width="15.25390625" style="37" customWidth="1"/>
    <col min="11" max="11" width="10.75390625" style="0" customWidth="1"/>
    <col min="12" max="12" width="8.375" style="0" customWidth="1"/>
    <col min="13" max="13" width="7.75390625" style="0" customWidth="1"/>
    <col min="14" max="14" width="10.00390625" style="0" customWidth="1"/>
    <col min="15" max="15" width="9.625" style="0" customWidth="1"/>
    <col min="16" max="16" width="8.375" style="0" customWidth="1"/>
    <col min="17" max="17" width="8.00390625" style="0" customWidth="1"/>
    <col min="18" max="18" width="6.125" style="0" customWidth="1"/>
  </cols>
  <sheetData>
    <row r="1" spans="1:18" ht="12.75">
      <c r="A1" s="53"/>
      <c r="B1" s="1"/>
      <c r="C1" s="1"/>
      <c r="D1" s="1"/>
      <c r="E1" s="1"/>
      <c r="F1" s="1"/>
      <c r="G1" s="1"/>
      <c r="H1" s="1"/>
      <c r="I1" s="1"/>
      <c r="J1" s="54"/>
      <c r="K1" s="1"/>
      <c r="L1" s="1"/>
      <c r="M1" s="1"/>
      <c r="N1" s="1"/>
      <c r="O1" s="1"/>
      <c r="P1" s="1"/>
      <c r="Q1" s="299" t="s">
        <v>215</v>
      </c>
      <c r="R1" s="299"/>
    </row>
    <row r="2" spans="1:18" ht="39.75" customHeight="1">
      <c r="A2" s="298" t="s">
        <v>180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1.25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96" t="s">
        <v>201</v>
      </c>
      <c r="R3" s="296"/>
    </row>
    <row r="4" spans="1:18" ht="6.75" customHeight="1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97"/>
      <c r="O4" s="297"/>
      <c r="P4" s="297"/>
      <c r="Q4" s="297"/>
      <c r="R4" s="297"/>
    </row>
    <row r="5" spans="1:18" ht="51">
      <c r="A5" s="313" t="s">
        <v>283</v>
      </c>
      <c r="B5" s="315" t="s">
        <v>129</v>
      </c>
      <c r="C5" s="315" t="s">
        <v>15</v>
      </c>
      <c r="D5" s="317" t="s">
        <v>5</v>
      </c>
      <c r="E5" s="317"/>
      <c r="F5" s="317"/>
      <c r="G5" s="317"/>
      <c r="H5" s="317"/>
      <c r="I5" s="317"/>
      <c r="J5" s="310" t="s">
        <v>6</v>
      </c>
      <c r="K5" s="310" t="s">
        <v>282</v>
      </c>
      <c r="L5" s="306" t="s">
        <v>7</v>
      </c>
      <c r="M5" s="257" t="s">
        <v>8</v>
      </c>
      <c r="N5" s="308" t="s">
        <v>9</v>
      </c>
      <c r="O5" s="308"/>
      <c r="P5" s="308"/>
      <c r="Q5" s="308"/>
      <c r="R5" s="308"/>
    </row>
    <row r="6" spans="1:18" ht="12.75">
      <c r="A6" s="314"/>
      <c r="B6" s="316"/>
      <c r="C6" s="316"/>
      <c r="D6" s="305">
        <v>2010</v>
      </c>
      <c r="E6" s="305">
        <v>2011</v>
      </c>
      <c r="F6" s="305">
        <v>2012</v>
      </c>
      <c r="G6" s="305">
        <v>2013</v>
      </c>
      <c r="H6" s="305">
        <v>2014</v>
      </c>
      <c r="I6" s="305">
        <v>2015</v>
      </c>
      <c r="J6" s="311"/>
      <c r="K6" s="311"/>
      <c r="L6" s="307"/>
      <c r="M6" s="307" t="s">
        <v>16</v>
      </c>
      <c r="N6" s="307" t="s">
        <v>223</v>
      </c>
      <c r="O6" s="307" t="s">
        <v>220</v>
      </c>
      <c r="P6" s="309" t="s">
        <v>221</v>
      </c>
      <c r="Q6" s="309" t="s">
        <v>11</v>
      </c>
      <c r="R6" s="309" t="s">
        <v>12</v>
      </c>
    </row>
    <row r="7" spans="1:18" ht="40.5" customHeight="1">
      <c r="A7" s="314"/>
      <c r="B7" s="316"/>
      <c r="C7" s="316"/>
      <c r="D7" s="305"/>
      <c r="E7" s="305"/>
      <c r="F7" s="305"/>
      <c r="G7" s="305"/>
      <c r="H7" s="305"/>
      <c r="I7" s="305"/>
      <c r="J7" s="311"/>
      <c r="K7" s="311"/>
      <c r="L7" s="307"/>
      <c r="M7" s="307"/>
      <c r="N7" s="307"/>
      <c r="O7" s="307"/>
      <c r="P7" s="309"/>
      <c r="Q7" s="309"/>
      <c r="R7" s="309"/>
    </row>
    <row r="8" spans="1:18" ht="16.5" customHeight="1">
      <c r="A8" s="312" t="s">
        <v>27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47" t="s">
        <v>25</v>
      </c>
      <c r="M8" s="47">
        <f>SUM(M9:M14)</f>
        <v>12000</v>
      </c>
      <c r="N8" s="47">
        <f>SUM(N9:N14)</f>
        <v>6000</v>
      </c>
      <c r="O8" s="47"/>
      <c r="P8" s="47">
        <f>SUM(P9:P14)</f>
        <v>6000</v>
      </c>
      <c r="Q8" s="47"/>
      <c r="R8" s="47"/>
    </row>
    <row r="9" spans="1:18" ht="16.5" customHeight="1">
      <c r="A9" s="300" t="s">
        <v>281</v>
      </c>
      <c r="B9" s="303" t="s">
        <v>14</v>
      </c>
      <c r="C9" s="318">
        <v>18</v>
      </c>
      <c r="D9" s="301">
        <v>3</v>
      </c>
      <c r="E9" s="301">
        <v>3</v>
      </c>
      <c r="F9" s="301">
        <v>3</v>
      </c>
      <c r="G9" s="301">
        <v>3</v>
      </c>
      <c r="H9" s="301">
        <v>3</v>
      </c>
      <c r="I9" s="301">
        <v>3</v>
      </c>
      <c r="J9" s="304" t="s">
        <v>131</v>
      </c>
      <c r="K9" s="303" t="s">
        <v>226</v>
      </c>
      <c r="L9" s="38">
        <v>2010</v>
      </c>
      <c r="M9" s="38">
        <v>2000</v>
      </c>
      <c r="N9" s="38">
        <v>1000</v>
      </c>
      <c r="O9" s="38"/>
      <c r="P9" s="38">
        <v>1000</v>
      </c>
      <c r="Q9" s="38"/>
      <c r="R9" s="38"/>
    </row>
    <row r="10" spans="1:18" ht="12.75">
      <c r="A10" s="300"/>
      <c r="B10" s="303"/>
      <c r="C10" s="318"/>
      <c r="D10" s="301"/>
      <c r="E10" s="301"/>
      <c r="F10" s="301"/>
      <c r="G10" s="301"/>
      <c r="H10" s="301"/>
      <c r="I10" s="301"/>
      <c r="J10" s="304"/>
      <c r="K10" s="303"/>
      <c r="L10" s="38">
        <v>2011</v>
      </c>
      <c r="M10" s="38">
        <v>2000</v>
      </c>
      <c r="N10" s="38">
        <v>1000</v>
      </c>
      <c r="O10" s="38"/>
      <c r="P10" s="38">
        <v>1000</v>
      </c>
      <c r="Q10" s="38"/>
      <c r="R10" s="38"/>
    </row>
    <row r="11" spans="1:18" ht="12.75">
      <c r="A11" s="300"/>
      <c r="B11" s="303"/>
      <c r="C11" s="318"/>
      <c r="D11" s="301"/>
      <c r="E11" s="301"/>
      <c r="F11" s="301"/>
      <c r="G11" s="301"/>
      <c r="H11" s="301"/>
      <c r="I11" s="301"/>
      <c r="J11" s="304"/>
      <c r="K11" s="303"/>
      <c r="L11" s="38">
        <v>2012</v>
      </c>
      <c r="M11" s="38">
        <v>2000</v>
      </c>
      <c r="N11" s="38">
        <v>1000</v>
      </c>
      <c r="O11" s="38"/>
      <c r="P11" s="38">
        <v>1000</v>
      </c>
      <c r="Q11" s="38"/>
      <c r="R11" s="38"/>
    </row>
    <row r="12" spans="1:18" ht="12.75">
      <c r="A12" s="300"/>
      <c r="B12" s="303"/>
      <c r="C12" s="318"/>
      <c r="D12" s="301"/>
      <c r="E12" s="301"/>
      <c r="F12" s="301"/>
      <c r="G12" s="301"/>
      <c r="H12" s="301"/>
      <c r="I12" s="301"/>
      <c r="J12" s="304"/>
      <c r="K12" s="303"/>
      <c r="L12" s="38">
        <v>2013</v>
      </c>
      <c r="M12" s="38">
        <v>2000</v>
      </c>
      <c r="N12" s="38">
        <v>1000</v>
      </c>
      <c r="O12" s="38"/>
      <c r="P12" s="38">
        <v>1000</v>
      </c>
      <c r="Q12" s="38"/>
      <c r="R12" s="38"/>
    </row>
    <row r="13" spans="1:18" ht="12.75">
      <c r="A13" s="300"/>
      <c r="B13" s="303"/>
      <c r="C13" s="318"/>
      <c r="D13" s="301"/>
      <c r="E13" s="301"/>
      <c r="F13" s="301"/>
      <c r="G13" s="301"/>
      <c r="H13" s="301"/>
      <c r="I13" s="301"/>
      <c r="J13" s="304"/>
      <c r="K13" s="303"/>
      <c r="L13" s="38">
        <v>2014</v>
      </c>
      <c r="M13" s="38">
        <v>2000</v>
      </c>
      <c r="N13" s="38">
        <v>1000</v>
      </c>
      <c r="O13" s="38"/>
      <c r="P13" s="38">
        <v>1000</v>
      </c>
      <c r="Q13" s="38"/>
      <c r="R13" s="38"/>
    </row>
    <row r="14" spans="1:18" ht="22.5" customHeight="1">
      <c r="A14" s="300"/>
      <c r="B14" s="303"/>
      <c r="C14" s="318"/>
      <c r="D14" s="301"/>
      <c r="E14" s="301"/>
      <c r="F14" s="301"/>
      <c r="G14" s="301"/>
      <c r="H14" s="301"/>
      <c r="I14" s="301"/>
      <c r="J14" s="304"/>
      <c r="K14" s="303"/>
      <c r="L14" s="38">
        <v>2015</v>
      </c>
      <c r="M14" s="38">
        <v>2000</v>
      </c>
      <c r="N14" s="38">
        <v>1000</v>
      </c>
      <c r="O14" s="38"/>
      <c r="P14" s="38">
        <v>1000</v>
      </c>
      <c r="Q14" s="38"/>
      <c r="R14" s="38"/>
    </row>
    <row r="15" spans="1:18" ht="14.25" customHeight="1">
      <c r="A15" s="312" t="s">
        <v>34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47" t="s">
        <v>25</v>
      </c>
      <c r="M15" s="47">
        <f>SUM(M16:M21)</f>
        <v>1030</v>
      </c>
      <c r="N15" s="47">
        <f>SUM(N16:N21)</f>
        <v>1030</v>
      </c>
      <c r="O15" s="47"/>
      <c r="P15" s="47"/>
      <c r="Q15" s="47"/>
      <c r="R15" s="47"/>
    </row>
    <row r="16" spans="1:18" ht="12.75" customHeight="1">
      <c r="A16" s="300" t="s">
        <v>281</v>
      </c>
      <c r="B16" s="301" t="s">
        <v>14</v>
      </c>
      <c r="C16" s="301">
        <f>D16+E16+F16+G16+H16+I16</f>
        <v>4</v>
      </c>
      <c r="D16" s="301">
        <v>0.5</v>
      </c>
      <c r="E16" s="301">
        <v>0.5</v>
      </c>
      <c r="F16" s="301">
        <v>0.7</v>
      </c>
      <c r="G16" s="301">
        <v>0.7</v>
      </c>
      <c r="H16" s="301">
        <v>0.8</v>
      </c>
      <c r="I16" s="301">
        <v>0.8</v>
      </c>
      <c r="J16" s="304" t="s">
        <v>131</v>
      </c>
      <c r="K16" s="303" t="s">
        <v>226</v>
      </c>
      <c r="L16" s="38">
        <v>2010</v>
      </c>
      <c r="M16" s="38">
        <v>100</v>
      </c>
      <c r="N16" s="38">
        <v>100</v>
      </c>
      <c r="O16" s="38"/>
      <c r="P16" s="38"/>
      <c r="Q16" s="38"/>
      <c r="R16" s="38"/>
    </row>
    <row r="17" spans="1:18" ht="12.75">
      <c r="A17" s="300"/>
      <c r="B17" s="301"/>
      <c r="C17" s="301"/>
      <c r="D17" s="301"/>
      <c r="E17" s="301"/>
      <c r="F17" s="301"/>
      <c r="G17" s="301"/>
      <c r="H17" s="301"/>
      <c r="I17" s="301"/>
      <c r="J17" s="304"/>
      <c r="K17" s="303"/>
      <c r="L17" s="38">
        <v>2011</v>
      </c>
      <c r="M17" s="38">
        <v>100</v>
      </c>
      <c r="N17" s="38">
        <v>100</v>
      </c>
      <c r="O17" s="38"/>
      <c r="P17" s="38"/>
      <c r="Q17" s="38"/>
      <c r="R17" s="38"/>
    </row>
    <row r="18" spans="1:18" ht="12.75">
      <c r="A18" s="300"/>
      <c r="B18" s="301"/>
      <c r="C18" s="301"/>
      <c r="D18" s="301"/>
      <c r="E18" s="301"/>
      <c r="F18" s="301"/>
      <c r="G18" s="301"/>
      <c r="H18" s="301"/>
      <c r="I18" s="301"/>
      <c r="J18" s="304"/>
      <c r="K18" s="303"/>
      <c r="L18" s="38">
        <v>2012</v>
      </c>
      <c r="M18" s="38">
        <v>175</v>
      </c>
      <c r="N18" s="38">
        <v>175</v>
      </c>
      <c r="O18" s="38"/>
      <c r="P18" s="38"/>
      <c r="Q18" s="38"/>
      <c r="R18" s="38"/>
    </row>
    <row r="19" spans="1:18" ht="12.75">
      <c r="A19" s="300"/>
      <c r="B19" s="301"/>
      <c r="C19" s="301"/>
      <c r="D19" s="301"/>
      <c r="E19" s="301"/>
      <c r="F19" s="301"/>
      <c r="G19" s="301"/>
      <c r="H19" s="301"/>
      <c r="I19" s="301"/>
      <c r="J19" s="304"/>
      <c r="K19" s="303"/>
      <c r="L19" s="38">
        <v>2013</v>
      </c>
      <c r="M19" s="38">
        <v>175</v>
      </c>
      <c r="N19" s="38">
        <v>175</v>
      </c>
      <c r="O19" s="38"/>
      <c r="P19" s="38"/>
      <c r="Q19" s="38"/>
      <c r="R19" s="38"/>
    </row>
    <row r="20" spans="1:18" ht="12.75">
      <c r="A20" s="300"/>
      <c r="B20" s="301"/>
      <c r="C20" s="301"/>
      <c r="D20" s="301"/>
      <c r="E20" s="301"/>
      <c r="F20" s="301"/>
      <c r="G20" s="301"/>
      <c r="H20" s="301"/>
      <c r="I20" s="301"/>
      <c r="J20" s="304"/>
      <c r="K20" s="303"/>
      <c r="L20" s="38">
        <v>2014</v>
      </c>
      <c r="M20" s="38">
        <v>240</v>
      </c>
      <c r="N20" s="38">
        <v>240</v>
      </c>
      <c r="O20" s="38"/>
      <c r="P20" s="38"/>
      <c r="Q20" s="38"/>
      <c r="R20" s="38"/>
    </row>
    <row r="21" spans="1:18" ht="29.25" customHeight="1">
      <c r="A21" s="300"/>
      <c r="B21" s="301"/>
      <c r="C21" s="301"/>
      <c r="D21" s="301"/>
      <c r="E21" s="301"/>
      <c r="F21" s="301"/>
      <c r="G21" s="301"/>
      <c r="H21" s="301"/>
      <c r="I21" s="301"/>
      <c r="J21" s="304"/>
      <c r="K21" s="303"/>
      <c r="L21" s="38">
        <v>2015</v>
      </c>
      <c r="M21" s="38">
        <v>240</v>
      </c>
      <c r="N21" s="38">
        <v>240</v>
      </c>
      <c r="O21" s="38"/>
      <c r="P21" s="38"/>
      <c r="Q21" s="38"/>
      <c r="R21" s="38"/>
    </row>
    <row r="22" spans="1:18" ht="21" customHeight="1">
      <c r="A22" s="312" t="s">
        <v>48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47" t="s">
        <v>25</v>
      </c>
      <c r="M22" s="47">
        <f>SUM(M23:M28)</f>
        <v>2080</v>
      </c>
      <c r="N22" s="47"/>
      <c r="O22" s="47"/>
      <c r="P22" s="47">
        <f>SUM(P23:P28)</f>
        <v>2080</v>
      </c>
      <c r="Q22" s="47"/>
      <c r="R22" s="47"/>
    </row>
    <row r="23" spans="1:18" ht="13.5" customHeight="1">
      <c r="A23" s="300" t="s">
        <v>281</v>
      </c>
      <c r="B23" s="301" t="s">
        <v>14</v>
      </c>
      <c r="C23" s="301">
        <v>3.8</v>
      </c>
      <c r="D23" s="301">
        <v>0.5</v>
      </c>
      <c r="E23" s="301">
        <v>0.6</v>
      </c>
      <c r="F23" s="301">
        <v>0.6</v>
      </c>
      <c r="G23" s="301">
        <v>0.7</v>
      </c>
      <c r="H23" s="301">
        <v>0.7</v>
      </c>
      <c r="I23" s="301">
        <v>0.7</v>
      </c>
      <c r="J23" s="304" t="s">
        <v>131</v>
      </c>
      <c r="K23" s="303" t="s">
        <v>226</v>
      </c>
      <c r="L23" s="38">
        <v>2010</v>
      </c>
      <c r="M23" s="38">
        <v>280</v>
      </c>
      <c r="N23" s="38"/>
      <c r="O23" s="38"/>
      <c r="P23" s="38">
        <v>280</v>
      </c>
      <c r="Q23" s="38"/>
      <c r="R23" s="38"/>
    </row>
    <row r="24" spans="1:18" ht="13.5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4"/>
      <c r="K24" s="303"/>
      <c r="L24" s="38">
        <v>2011</v>
      </c>
      <c r="M24" s="38">
        <v>300</v>
      </c>
      <c r="N24" s="38"/>
      <c r="O24" s="38"/>
      <c r="P24" s="38">
        <v>300</v>
      </c>
      <c r="Q24" s="38"/>
      <c r="R24" s="38"/>
    </row>
    <row r="25" spans="1:18" ht="13.5" customHeight="1">
      <c r="A25" s="300"/>
      <c r="B25" s="301"/>
      <c r="C25" s="301"/>
      <c r="D25" s="301"/>
      <c r="E25" s="301"/>
      <c r="F25" s="301"/>
      <c r="G25" s="301"/>
      <c r="H25" s="301"/>
      <c r="I25" s="301"/>
      <c r="J25" s="304"/>
      <c r="K25" s="303"/>
      <c r="L25" s="38">
        <v>2012</v>
      </c>
      <c r="M25" s="38">
        <v>330</v>
      </c>
      <c r="N25" s="38"/>
      <c r="O25" s="38"/>
      <c r="P25" s="38">
        <v>330</v>
      </c>
      <c r="Q25" s="38"/>
      <c r="R25" s="38"/>
    </row>
    <row r="26" spans="1:18" ht="13.5" customHeight="1">
      <c r="A26" s="300"/>
      <c r="B26" s="301"/>
      <c r="C26" s="301"/>
      <c r="D26" s="301"/>
      <c r="E26" s="301"/>
      <c r="F26" s="301"/>
      <c r="G26" s="301"/>
      <c r="H26" s="301"/>
      <c r="I26" s="301"/>
      <c r="J26" s="304"/>
      <c r="K26" s="303"/>
      <c r="L26" s="38">
        <v>2013</v>
      </c>
      <c r="M26" s="38">
        <v>370</v>
      </c>
      <c r="N26" s="38"/>
      <c r="O26" s="38"/>
      <c r="P26" s="38">
        <v>370</v>
      </c>
      <c r="Q26" s="38"/>
      <c r="R26" s="38"/>
    </row>
    <row r="27" spans="1:18" ht="12" customHeight="1">
      <c r="A27" s="300"/>
      <c r="B27" s="301"/>
      <c r="C27" s="301"/>
      <c r="D27" s="301"/>
      <c r="E27" s="301"/>
      <c r="F27" s="301"/>
      <c r="G27" s="301"/>
      <c r="H27" s="301"/>
      <c r="I27" s="301"/>
      <c r="J27" s="304"/>
      <c r="K27" s="303"/>
      <c r="L27" s="38">
        <v>2014</v>
      </c>
      <c r="M27" s="38">
        <v>400</v>
      </c>
      <c r="N27" s="38"/>
      <c r="O27" s="38"/>
      <c r="P27" s="38">
        <v>400</v>
      </c>
      <c r="Q27" s="38"/>
      <c r="R27" s="38"/>
    </row>
    <row r="28" spans="1:18" ht="40.5" customHeight="1">
      <c r="A28" s="300"/>
      <c r="B28" s="301"/>
      <c r="C28" s="301"/>
      <c r="D28" s="301"/>
      <c r="E28" s="301"/>
      <c r="F28" s="301"/>
      <c r="G28" s="301"/>
      <c r="H28" s="301"/>
      <c r="I28" s="301"/>
      <c r="J28" s="304"/>
      <c r="K28" s="303"/>
      <c r="L28" s="38">
        <v>2015</v>
      </c>
      <c r="M28" s="38">
        <v>400</v>
      </c>
      <c r="N28" s="38"/>
      <c r="O28" s="38"/>
      <c r="P28" s="38">
        <v>400</v>
      </c>
      <c r="Q28" s="38"/>
      <c r="R28" s="38"/>
    </row>
    <row r="29" spans="1:18" ht="12.75">
      <c r="A29" s="312" t="s">
        <v>65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47" t="s">
        <v>25</v>
      </c>
      <c r="M29" s="47">
        <f>SUM(M30:M35)</f>
        <v>11700</v>
      </c>
      <c r="N29" s="47">
        <f>SUM(N30:N35)</f>
        <v>11700</v>
      </c>
      <c r="O29" s="47"/>
      <c r="P29" s="47"/>
      <c r="Q29" s="47"/>
      <c r="R29" s="47"/>
    </row>
    <row r="30" spans="1:18" ht="12.75" customHeight="1">
      <c r="A30" s="300" t="s">
        <v>281</v>
      </c>
      <c r="B30" s="303" t="s">
        <v>14</v>
      </c>
      <c r="C30" s="301">
        <v>9</v>
      </c>
      <c r="D30" s="301"/>
      <c r="E30" s="301">
        <v>3</v>
      </c>
      <c r="F30" s="301"/>
      <c r="G30" s="301"/>
      <c r="H30" s="301"/>
      <c r="I30" s="301">
        <v>6</v>
      </c>
      <c r="J30" s="304" t="s">
        <v>131</v>
      </c>
      <c r="K30" s="303" t="s">
        <v>226</v>
      </c>
      <c r="L30" s="38">
        <v>2010</v>
      </c>
      <c r="M30" s="38"/>
      <c r="N30" s="38"/>
      <c r="O30" s="38"/>
      <c r="P30" s="38"/>
      <c r="Q30" s="38"/>
      <c r="R30" s="38"/>
    </row>
    <row r="31" spans="1:18" ht="12.75">
      <c r="A31" s="300"/>
      <c r="B31" s="303"/>
      <c r="C31" s="301"/>
      <c r="D31" s="301"/>
      <c r="E31" s="301"/>
      <c r="F31" s="301"/>
      <c r="G31" s="301"/>
      <c r="H31" s="301"/>
      <c r="I31" s="301"/>
      <c r="J31" s="304"/>
      <c r="K31" s="303"/>
      <c r="L31" s="38">
        <v>2011</v>
      </c>
      <c r="M31" s="38">
        <v>3900</v>
      </c>
      <c r="N31" s="38">
        <v>3900</v>
      </c>
      <c r="O31" s="38"/>
      <c r="P31" s="38"/>
      <c r="Q31" s="38"/>
      <c r="R31" s="38"/>
    </row>
    <row r="32" spans="1:18" ht="12.75">
      <c r="A32" s="300"/>
      <c r="B32" s="303"/>
      <c r="C32" s="301"/>
      <c r="D32" s="301"/>
      <c r="E32" s="301"/>
      <c r="F32" s="301"/>
      <c r="G32" s="301"/>
      <c r="H32" s="301"/>
      <c r="I32" s="301"/>
      <c r="J32" s="304"/>
      <c r="K32" s="303"/>
      <c r="L32" s="38">
        <v>2012</v>
      </c>
      <c r="M32" s="38"/>
      <c r="N32" s="38"/>
      <c r="O32" s="38"/>
      <c r="P32" s="38"/>
      <c r="Q32" s="38"/>
      <c r="R32" s="38"/>
    </row>
    <row r="33" spans="1:18" ht="12.75">
      <c r="A33" s="300"/>
      <c r="B33" s="303"/>
      <c r="C33" s="301"/>
      <c r="D33" s="301"/>
      <c r="E33" s="301"/>
      <c r="F33" s="301"/>
      <c r="G33" s="301"/>
      <c r="H33" s="301"/>
      <c r="I33" s="301"/>
      <c r="J33" s="304"/>
      <c r="K33" s="303"/>
      <c r="L33" s="38">
        <v>2013</v>
      </c>
      <c r="M33" s="38"/>
      <c r="N33" s="38"/>
      <c r="O33" s="38"/>
      <c r="P33" s="38"/>
      <c r="Q33" s="38"/>
      <c r="R33" s="38"/>
    </row>
    <row r="34" spans="1:18" ht="12.75">
      <c r="A34" s="300"/>
      <c r="B34" s="303"/>
      <c r="C34" s="301"/>
      <c r="D34" s="301"/>
      <c r="E34" s="301"/>
      <c r="F34" s="301"/>
      <c r="G34" s="301"/>
      <c r="H34" s="301"/>
      <c r="I34" s="301"/>
      <c r="J34" s="304"/>
      <c r="K34" s="303"/>
      <c r="L34" s="38">
        <v>2014</v>
      </c>
      <c r="M34" s="38"/>
      <c r="N34" s="38"/>
      <c r="O34" s="38"/>
      <c r="P34" s="38"/>
      <c r="Q34" s="38"/>
      <c r="R34" s="38"/>
    </row>
    <row r="35" spans="1:18" ht="12.75">
      <c r="A35" s="300"/>
      <c r="B35" s="303"/>
      <c r="C35" s="301"/>
      <c r="D35" s="301"/>
      <c r="E35" s="301"/>
      <c r="F35" s="301"/>
      <c r="G35" s="301"/>
      <c r="H35" s="301"/>
      <c r="I35" s="301"/>
      <c r="J35" s="304"/>
      <c r="K35" s="303"/>
      <c r="L35" s="38">
        <v>2015</v>
      </c>
      <c r="M35" s="38">
        <v>7800</v>
      </c>
      <c r="N35" s="38">
        <v>7800</v>
      </c>
      <c r="O35" s="38"/>
      <c r="P35" s="38"/>
      <c r="Q35" s="38"/>
      <c r="R35" s="38"/>
    </row>
    <row r="36" spans="1:18" ht="12.75">
      <c r="A36" s="312" t="s">
        <v>56</v>
      </c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47" t="s">
        <v>25</v>
      </c>
      <c r="M36" s="47">
        <f>SUM(M37:M41)</f>
        <v>7700</v>
      </c>
      <c r="N36" s="47">
        <f>SUM(N37:N41)</f>
        <v>6000</v>
      </c>
      <c r="O36" s="47"/>
      <c r="P36" s="47">
        <f>SUM(P37:P41)</f>
        <v>1700</v>
      </c>
      <c r="Q36" s="47"/>
      <c r="R36" s="47"/>
    </row>
    <row r="37" spans="1:18" ht="12.75" customHeight="1">
      <c r="A37" s="300" t="s">
        <v>281</v>
      </c>
      <c r="B37" s="303" t="s">
        <v>14</v>
      </c>
      <c r="C37" s="301">
        <v>16.9</v>
      </c>
      <c r="D37" s="301">
        <v>2.3</v>
      </c>
      <c r="E37" s="301">
        <v>2.3</v>
      </c>
      <c r="F37" s="301">
        <v>2.5</v>
      </c>
      <c r="G37" s="301">
        <v>3</v>
      </c>
      <c r="H37" s="301">
        <v>3.3</v>
      </c>
      <c r="I37" s="301">
        <v>3.5</v>
      </c>
      <c r="J37" s="304" t="s">
        <v>131</v>
      </c>
      <c r="K37" s="303" t="s">
        <v>226</v>
      </c>
      <c r="L37" s="38">
        <v>2010</v>
      </c>
      <c r="M37" s="38">
        <v>1300</v>
      </c>
      <c r="N37" s="38">
        <v>1000</v>
      </c>
      <c r="O37" s="38"/>
      <c r="P37" s="38">
        <v>300</v>
      </c>
      <c r="Q37" s="38"/>
      <c r="R37" s="38"/>
    </row>
    <row r="38" spans="1:18" ht="12.75">
      <c r="A38" s="300"/>
      <c r="B38" s="303"/>
      <c r="C38" s="301"/>
      <c r="D38" s="301"/>
      <c r="E38" s="301"/>
      <c r="F38" s="301"/>
      <c r="G38" s="301"/>
      <c r="H38" s="301"/>
      <c r="I38" s="301"/>
      <c r="J38" s="304"/>
      <c r="K38" s="303"/>
      <c r="L38" s="38">
        <v>2011</v>
      </c>
      <c r="M38" s="38">
        <v>1300</v>
      </c>
      <c r="N38" s="38">
        <v>1000</v>
      </c>
      <c r="O38" s="38"/>
      <c r="P38" s="38">
        <v>300</v>
      </c>
      <c r="Q38" s="38"/>
      <c r="R38" s="38"/>
    </row>
    <row r="39" spans="1:18" ht="12.75">
      <c r="A39" s="300"/>
      <c r="B39" s="303"/>
      <c r="C39" s="301"/>
      <c r="D39" s="301"/>
      <c r="E39" s="301"/>
      <c r="F39" s="301"/>
      <c r="G39" s="301"/>
      <c r="H39" s="301"/>
      <c r="I39" s="301"/>
      <c r="J39" s="304"/>
      <c r="K39" s="303"/>
      <c r="L39" s="38">
        <v>2012</v>
      </c>
      <c r="M39" s="38">
        <v>1350</v>
      </c>
      <c r="N39" s="38">
        <v>1000</v>
      </c>
      <c r="O39" s="38"/>
      <c r="P39" s="38">
        <v>350</v>
      </c>
      <c r="Q39" s="38"/>
      <c r="R39" s="38"/>
    </row>
    <row r="40" spans="1:18" ht="12.75">
      <c r="A40" s="300"/>
      <c r="B40" s="303"/>
      <c r="C40" s="301"/>
      <c r="D40" s="301"/>
      <c r="E40" s="301"/>
      <c r="F40" s="301"/>
      <c r="G40" s="301"/>
      <c r="H40" s="301"/>
      <c r="I40" s="301"/>
      <c r="J40" s="304"/>
      <c r="K40" s="303"/>
      <c r="L40" s="38">
        <v>2013</v>
      </c>
      <c r="M40" s="38">
        <v>1850</v>
      </c>
      <c r="N40" s="38">
        <v>1500</v>
      </c>
      <c r="O40" s="38"/>
      <c r="P40" s="38">
        <v>350</v>
      </c>
      <c r="Q40" s="38"/>
      <c r="R40" s="38"/>
    </row>
    <row r="41" spans="1:18" ht="12.75">
      <c r="A41" s="300"/>
      <c r="B41" s="303"/>
      <c r="C41" s="301"/>
      <c r="D41" s="301"/>
      <c r="E41" s="301"/>
      <c r="F41" s="301"/>
      <c r="G41" s="301"/>
      <c r="H41" s="301"/>
      <c r="I41" s="301"/>
      <c r="J41" s="304"/>
      <c r="K41" s="303"/>
      <c r="L41" s="38">
        <v>2014</v>
      </c>
      <c r="M41" s="38">
        <v>1900</v>
      </c>
      <c r="N41" s="38">
        <v>1500</v>
      </c>
      <c r="O41" s="38"/>
      <c r="P41" s="38">
        <v>400</v>
      </c>
      <c r="Q41" s="38"/>
      <c r="R41" s="38"/>
    </row>
    <row r="42" spans="1:19" ht="15" customHeight="1">
      <c r="A42" s="300"/>
      <c r="B42" s="303"/>
      <c r="C42" s="301"/>
      <c r="D42" s="301"/>
      <c r="E42" s="301"/>
      <c r="F42" s="301"/>
      <c r="G42" s="301"/>
      <c r="H42" s="301"/>
      <c r="I42" s="301"/>
      <c r="J42" s="304"/>
      <c r="K42" s="303"/>
      <c r="L42" s="38">
        <v>2015</v>
      </c>
      <c r="M42" s="38">
        <v>1900</v>
      </c>
      <c r="N42" s="38">
        <v>1500</v>
      </c>
      <c r="O42" s="38"/>
      <c r="P42" s="38">
        <v>400</v>
      </c>
      <c r="Q42" s="38"/>
      <c r="R42" s="38"/>
      <c r="S42" s="41"/>
    </row>
    <row r="43" spans="1:18" ht="20.25" customHeight="1">
      <c r="A43" s="312" t="s">
        <v>106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47" t="s">
        <v>25</v>
      </c>
      <c r="M43" s="47">
        <f>SUM(M44:M49)</f>
        <v>7750</v>
      </c>
      <c r="N43" s="47">
        <f>SUM(N44:N49)</f>
        <v>1550</v>
      </c>
      <c r="O43" s="47"/>
      <c r="P43" s="47">
        <f>SUM(P44:P49)</f>
        <v>2100</v>
      </c>
      <c r="Q43" s="47"/>
      <c r="R43" s="47">
        <f>SUM(R44:R49)</f>
        <v>4100</v>
      </c>
    </row>
    <row r="44" spans="1:18" ht="12.75" customHeight="1">
      <c r="A44" s="300" t="s">
        <v>281</v>
      </c>
      <c r="B44" s="303" t="s">
        <v>14</v>
      </c>
      <c r="C44" s="301">
        <v>11</v>
      </c>
      <c r="D44" s="301">
        <v>2.2</v>
      </c>
      <c r="E44" s="301">
        <v>3.8</v>
      </c>
      <c r="F44" s="301">
        <v>2.5</v>
      </c>
      <c r="G44" s="301">
        <v>2.5</v>
      </c>
      <c r="H44" s="301"/>
      <c r="I44" s="301"/>
      <c r="J44" s="304" t="s">
        <v>131</v>
      </c>
      <c r="K44" s="303" t="s">
        <v>226</v>
      </c>
      <c r="L44" s="38">
        <v>2010</v>
      </c>
      <c r="M44" s="38">
        <v>1200</v>
      </c>
      <c r="N44" s="38">
        <v>240</v>
      </c>
      <c r="O44" s="38"/>
      <c r="P44" s="38">
        <v>360</v>
      </c>
      <c r="Q44" s="38"/>
      <c r="R44" s="38">
        <v>600</v>
      </c>
    </row>
    <row r="45" spans="1:18" ht="12.75">
      <c r="A45" s="300"/>
      <c r="B45" s="303"/>
      <c r="C45" s="301"/>
      <c r="D45" s="301"/>
      <c r="E45" s="301"/>
      <c r="F45" s="301"/>
      <c r="G45" s="301"/>
      <c r="H45" s="301"/>
      <c r="I45" s="301"/>
      <c r="J45" s="304"/>
      <c r="K45" s="303"/>
      <c r="L45" s="38">
        <v>2011</v>
      </c>
      <c r="M45" s="38">
        <v>1600</v>
      </c>
      <c r="N45" s="38">
        <v>320</v>
      </c>
      <c r="O45" s="38"/>
      <c r="P45" s="38">
        <v>480</v>
      </c>
      <c r="Q45" s="38"/>
      <c r="R45" s="38">
        <v>800</v>
      </c>
    </row>
    <row r="46" spans="1:18" ht="12.75">
      <c r="A46" s="300"/>
      <c r="B46" s="303"/>
      <c r="C46" s="301"/>
      <c r="D46" s="301"/>
      <c r="E46" s="301"/>
      <c r="F46" s="301"/>
      <c r="G46" s="301"/>
      <c r="H46" s="301"/>
      <c r="I46" s="301"/>
      <c r="J46" s="304"/>
      <c r="K46" s="303"/>
      <c r="L46" s="38">
        <v>2012</v>
      </c>
      <c r="M46" s="38">
        <v>2400</v>
      </c>
      <c r="N46" s="38">
        <v>480</v>
      </c>
      <c r="O46" s="38"/>
      <c r="P46" s="38">
        <v>620</v>
      </c>
      <c r="Q46" s="38"/>
      <c r="R46" s="38">
        <v>1300</v>
      </c>
    </row>
    <row r="47" spans="1:18" ht="12.75">
      <c r="A47" s="300"/>
      <c r="B47" s="303"/>
      <c r="C47" s="301"/>
      <c r="D47" s="301"/>
      <c r="E47" s="301"/>
      <c r="F47" s="301"/>
      <c r="G47" s="301"/>
      <c r="H47" s="301"/>
      <c r="I47" s="301"/>
      <c r="J47" s="304"/>
      <c r="K47" s="303"/>
      <c r="L47" s="38">
        <v>2013</v>
      </c>
      <c r="M47" s="38">
        <f>N47+P47+R47</f>
        <v>2550</v>
      </c>
      <c r="N47" s="38">
        <v>510</v>
      </c>
      <c r="O47" s="38"/>
      <c r="P47" s="38">
        <v>640</v>
      </c>
      <c r="Q47" s="38"/>
      <c r="R47" s="38">
        <v>1400</v>
      </c>
    </row>
    <row r="48" spans="1:18" ht="12.75">
      <c r="A48" s="300"/>
      <c r="B48" s="303"/>
      <c r="C48" s="301"/>
      <c r="D48" s="301"/>
      <c r="E48" s="301"/>
      <c r="F48" s="301"/>
      <c r="G48" s="301"/>
      <c r="H48" s="301"/>
      <c r="I48" s="301"/>
      <c r="J48" s="304"/>
      <c r="K48" s="303"/>
      <c r="L48" s="38">
        <v>2014</v>
      </c>
      <c r="M48" s="38"/>
      <c r="N48" s="38"/>
      <c r="O48" s="38"/>
      <c r="P48" s="38"/>
      <c r="Q48" s="38"/>
      <c r="R48" s="38"/>
    </row>
    <row r="49" spans="1:18" ht="24.75" customHeight="1">
      <c r="A49" s="300"/>
      <c r="B49" s="303"/>
      <c r="C49" s="301"/>
      <c r="D49" s="301"/>
      <c r="E49" s="301"/>
      <c r="F49" s="301"/>
      <c r="G49" s="301"/>
      <c r="H49" s="301"/>
      <c r="I49" s="301"/>
      <c r="J49" s="304"/>
      <c r="K49" s="303"/>
      <c r="L49" s="38">
        <v>2015</v>
      </c>
      <c r="M49" s="38"/>
      <c r="N49" s="38"/>
      <c r="O49" s="38"/>
      <c r="P49" s="38"/>
      <c r="Q49" s="38"/>
      <c r="R49" s="38"/>
    </row>
    <row r="50" spans="1:18" ht="19.5" customHeight="1">
      <c r="A50" s="312" t="s">
        <v>70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47" t="s">
        <v>25</v>
      </c>
      <c r="M50" s="47">
        <f>SUM(M51:M56)</f>
        <v>8000</v>
      </c>
      <c r="N50" s="47"/>
      <c r="O50" s="47"/>
      <c r="P50" s="47">
        <f>SUM(P51:P56)</f>
        <v>8000</v>
      </c>
      <c r="Q50" s="47"/>
      <c r="R50" s="47"/>
    </row>
    <row r="51" spans="1:18" ht="12.75" customHeight="1">
      <c r="A51" s="300" t="s">
        <v>281</v>
      </c>
      <c r="B51" s="301" t="s">
        <v>14</v>
      </c>
      <c r="C51" s="301">
        <f>SUM(D51:I56)</f>
        <v>9</v>
      </c>
      <c r="D51" s="301">
        <v>1.1</v>
      </c>
      <c r="E51" s="301">
        <v>1.3</v>
      </c>
      <c r="F51" s="301">
        <v>1.6</v>
      </c>
      <c r="G51" s="301">
        <v>1.6</v>
      </c>
      <c r="H51" s="301">
        <v>1.6</v>
      </c>
      <c r="I51" s="301">
        <v>1.8</v>
      </c>
      <c r="J51" s="302" t="s">
        <v>132</v>
      </c>
      <c r="K51" s="303" t="s">
        <v>226</v>
      </c>
      <c r="L51" s="38">
        <v>2010</v>
      </c>
      <c r="M51" s="38">
        <v>1000</v>
      </c>
      <c r="N51" s="38"/>
      <c r="O51" s="38"/>
      <c r="P51" s="38">
        <v>1000</v>
      </c>
      <c r="Q51" s="38"/>
      <c r="R51" s="38"/>
    </row>
    <row r="52" spans="1:18" ht="12.75">
      <c r="A52" s="300"/>
      <c r="B52" s="301"/>
      <c r="C52" s="301"/>
      <c r="D52" s="301"/>
      <c r="E52" s="301"/>
      <c r="F52" s="301"/>
      <c r="G52" s="301"/>
      <c r="H52" s="301"/>
      <c r="I52" s="301"/>
      <c r="J52" s="302"/>
      <c r="K52" s="303"/>
      <c r="L52" s="38">
        <v>2011</v>
      </c>
      <c r="M52" s="38">
        <v>1300</v>
      </c>
      <c r="N52" s="38"/>
      <c r="O52" s="38"/>
      <c r="P52" s="38">
        <v>1300</v>
      </c>
      <c r="Q52" s="38"/>
      <c r="R52" s="38"/>
    </row>
    <row r="53" spans="1:18" ht="12.75">
      <c r="A53" s="300"/>
      <c r="B53" s="301"/>
      <c r="C53" s="301"/>
      <c r="D53" s="301"/>
      <c r="E53" s="301"/>
      <c r="F53" s="301"/>
      <c r="G53" s="301"/>
      <c r="H53" s="301"/>
      <c r="I53" s="301"/>
      <c r="J53" s="302"/>
      <c r="K53" s="303"/>
      <c r="L53" s="38">
        <v>2012</v>
      </c>
      <c r="M53" s="38">
        <v>1400</v>
      </c>
      <c r="N53" s="38"/>
      <c r="O53" s="38"/>
      <c r="P53" s="38">
        <v>1400</v>
      </c>
      <c r="Q53" s="38"/>
      <c r="R53" s="38"/>
    </row>
    <row r="54" spans="1:18" ht="12.75">
      <c r="A54" s="300"/>
      <c r="B54" s="301"/>
      <c r="C54" s="301"/>
      <c r="D54" s="301"/>
      <c r="E54" s="301"/>
      <c r="F54" s="301"/>
      <c r="G54" s="301"/>
      <c r="H54" s="301"/>
      <c r="I54" s="301"/>
      <c r="J54" s="302"/>
      <c r="K54" s="303"/>
      <c r="L54" s="38">
        <v>2013</v>
      </c>
      <c r="M54" s="38">
        <v>1400</v>
      </c>
      <c r="N54" s="38"/>
      <c r="O54" s="38"/>
      <c r="P54" s="38">
        <v>1400</v>
      </c>
      <c r="Q54" s="38"/>
      <c r="R54" s="38"/>
    </row>
    <row r="55" spans="1:18" ht="12.75">
      <c r="A55" s="300"/>
      <c r="B55" s="301"/>
      <c r="C55" s="301"/>
      <c r="D55" s="301"/>
      <c r="E55" s="301"/>
      <c r="F55" s="301"/>
      <c r="G55" s="301"/>
      <c r="H55" s="301"/>
      <c r="I55" s="301"/>
      <c r="J55" s="302"/>
      <c r="K55" s="303"/>
      <c r="L55" s="38">
        <v>2014</v>
      </c>
      <c r="M55" s="38">
        <v>1400</v>
      </c>
      <c r="N55" s="38"/>
      <c r="O55" s="38"/>
      <c r="P55" s="38">
        <v>1400</v>
      </c>
      <c r="Q55" s="38"/>
      <c r="R55" s="38"/>
    </row>
    <row r="56" spans="1:18" ht="27" customHeight="1">
      <c r="A56" s="300"/>
      <c r="B56" s="301"/>
      <c r="C56" s="301"/>
      <c r="D56" s="301"/>
      <c r="E56" s="301"/>
      <c r="F56" s="301"/>
      <c r="G56" s="301"/>
      <c r="H56" s="301"/>
      <c r="I56" s="301"/>
      <c r="J56" s="302"/>
      <c r="K56" s="303"/>
      <c r="L56" s="38">
        <v>2015</v>
      </c>
      <c r="M56" s="38">
        <v>1500</v>
      </c>
      <c r="N56" s="38"/>
      <c r="O56" s="38"/>
      <c r="P56" s="38">
        <v>1500</v>
      </c>
      <c r="Q56" s="38"/>
      <c r="R56" s="38"/>
    </row>
    <row r="57" spans="1:18" ht="18" customHeight="1">
      <c r="A57" s="312" t="s">
        <v>124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47" t="s">
        <v>25</v>
      </c>
      <c r="M57" s="47">
        <f>SUM(M58:M63)</f>
        <v>24000</v>
      </c>
      <c r="N57" s="47">
        <f>SUM(N58:N63)</f>
        <v>24000</v>
      </c>
      <c r="O57" s="47"/>
      <c r="P57" s="47"/>
      <c r="Q57" s="47"/>
      <c r="R57" s="47"/>
    </row>
    <row r="58" spans="1:18" ht="12.75" customHeight="1">
      <c r="A58" s="300" t="s">
        <v>281</v>
      </c>
      <c r="B58" s="303" t="s">
        <v>14</v>
      </c>
      <c r="C58" s="301">
        <v>24</v>
      </c>
      <c r="D58" s="301">
        <v>12</v>
      </c>
      <c r="E58" s="301">
        <v>12</v>
      </c>
      <c r="F58" s="301"/>
      <c r="G58" s="301"/>
      <c r="H58" s="301"/>
      <c r="I58" s="301"/>
      <c r="J58" s="302" t="s">
        <v>131</v>
      </c>
      <c r="K58" s="303" t="s">
        <v>226</v>
      </c>
      <c r="L58" s="38">
        <v>2010</v>
      </c>
      <c r="M58" s="38">
        <v>12000</v>
      </c>
      <c r="N58" s="38">
        <v>12000</v>
      </c>
      <c r="O58" s="38"/>
      <c r="P58" s="38"/>
      <c r="Q58" s="38"/>
      <c r="R58" s="38"/>
    </row>
    <row r="59" spans="1:18" ht="12.75">
      <c r="A59" s="300"/>
      <c r="B59" s="303"/>
      <c r="C59" s="301"/>
      <c r="D59" s="301"/>
      <c r="E59" s="301"/>
      <c r="F59" s="301"/>
      <c r="G59" s="301"/>
      <c r="H59" s="301"/>
      <c r="I59" s="301"/>
      <c r="J59" s="302"/>
      <c r="K59" s="303"/>
      <c r="L59" s="38">
        <v>2011</v>
      </c>
      <c r="M59" s="38">
        <v>12000</v>
      </c>
      <c r="N59" s="38">
        <v>12000</v>
      </c>
      <c r="O59" s="38"/>
      <c r="P59" s="38"/>
      <c r="Q59" s="38"/>
      <c r="R59" s="38"/>
    </row>
    <row r="60" spans="1:18" ht="12.75">
      <c r="A60" s="300"/>
      <c r="B60" s="303"/>
      <c r="C60" s="301"/>
      <c r="D60" s="301"/>
      <c r="E60" s="301"/>
      <c r="F60" s="301"/>
      <c r="G60" s="301"/>
      <c r="H60" s="301"/>
      <c r="I60" s="301"/>
      <c r="J60" s="302"/>
      <c r="K60" s="303"/>
      <c r="L60" s="38">
        <v>2012</v>
      </c>
      <c r="M60" s="38"/>
      <c r="N60" s="38"/>
      <c r="O60" s="38"/>
      <c r="P60" s="38"/>
      <c r="Q60" s="38"/>
      <c r="R60" s="38"/>
    </row>
    <row r="61" spans="1:18" ht="18.75" customHeight="1">
      <c r="A61" s="300"/>
      <c r="B61" s="303"/>
      <c r="C61" s="301"/>
      <c r="D61" s="301"/>
      <c r="E61" s="301"/>
      <c r="F61" s="301"/>
      <c r="G61" s="301"/>
      <c r="H61" s="301"/>
      <c r="I61" s="301"/>
      <c r="J61" s="302"/>
      <c r="K61" s="303"/>
      <c r="L61" s="38">
        <v>2013</v>
      </c>
      <c r="M61" s="38"/>
      <c r="N61" s="38"/>
      <c r="O61" s="38"/>
      <c r="P61" s="38"/>
      <c r="Q61" s="38"/>
      <c r="R61" s="38"/>
    </row>
    <row r="62" spans="1:18" ht="12.75">
      <c r="A62" s="300"/>
      <c r="B62" s="303"/>
      <c r="C62" s="301"/>
      <c r="D62" s="301"/>
      <c r="E62" s="301"/>
      <c r="F62" s="301"/>
      <c r="G62" s="301"/>
      <c r="H62" s="301"/>
      <c r="I62" s="301"/>
      <c r="J62" s="302"/>
      <c r="K62" s="303"/>
      <c r="L62" s="38">
        <v>2014</v>
      </c>
      <c r="M62" s="38"/>
      <c r="N62" s="38"/>
      <c r="O62" s="38"/>
      <c r="P62" s="38"/>
      <c r="Q62" s="38"/>
      <c r="R62" s="38"/>
    </row>
    <row r="63" spans="1:18" ht="28.5" customHeight="1">
      <c r="A63" s="300"/>
      <c r="B63" s="303"/>
      <c r="C63" s="301"/>
      <c r="D63" s="301"/>
      <c r="E63" s="301"/>
      <c r="F63" s="301"/>
      <c r="G63" s="301"/>
      <c r="H63" s="301"/>
      <c r="I63" s="301"/>
      <c r="J63" s="302"/>
      <c r="K63" s="303"/>
      <c r="L63" s="38">
        <v>2015</v>
      </c>
      <c r="M63" s="38"/>
      <c r="N63" s="38"/>
      <c r="O63" s="38"/>
      <c r="P63" s="38"/>
      <c r="Q63" s="38"/>
      <c r="R63" s="38"/>
    </row>
    <row r="64" spans="1:18" ht="12.75">
      <c r="A64" s="312" t="s">
        <v>125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47" t="s">
        <v>25</v>
      </c>
      <c r="M64" s="47">
        <f>SUM(M65:M70)</f>
        <v>11100</v>
      </c>
      <c r="N64" s="47"/>
      <c r="O64" s="47"/>
      <c r="P64" s="47">
        <f>SUM(P65:P70)</f>
        <v>11100</v>
      </c>
      <c r="Q64" s="47"/>
      <c r="R64" s="47"/>
    </row>
    <row r="65" spans="1:18" ht="12.75" customHeight="1">
      <c r="A65" s="300" t="s">
        <v>281</v>
      </c>
      <c r="B65" s="303" t="s">
        <v>14</v>
      </c>
      <c r="C65" s="301">
        <v>39</v>
      </c>
      <c r="D65" s="301">
        <v>5</v>
      </c>
      <c r="E65" s="301">
        <v>5</v>
      </c>
      <c r="F65" s="301">
        <v>6</v>
      </c>
      <c r="G65" s="301">
        <v>7</v>
      </c>
      <c r="H65" s="301">
        <v>8</v>
      </c>
      <c r="I65" s="301">
        <v>8</v>
      </c>
      <c r="J65" s="302" t="s">
        <v>131</v>
      </c>
      <c r="K65" s="303" t="s">
        <v>226</v>
      </c>
      <c r="L65" s="38">
        <v>2010</v>
      </c>
      <c r="M65" s="38">
        <v>1000</v>
      </c>
      <c r="N65" s="38"/>
      <c r="O65" s="38"/>
      <c r="P65" s="38">
        <v>1000</v>
      </c>
      <c r="Q65" s="38"/>
      <c r="R65" s="38"/>
    </row>
    <row r="66" spans="1:18" ht="12.75">
      <c r="A66" s="300"/>
      <c r="B66" s="303"/>
      <c r="C66" s="301"/>
      <c r="D66" s="301"/>
      <c r="E66" s="301"/>
      <c r="F66" s="301"/>
      <c r="G66" s="301"/>
      <c r="H66" s="301"/>
      <c r="I66" s="301"/>
      <c r="J66" s="302"/>
      <c r="K66" s="303"/>
      <c r="L66" s="38">
        <v>2011</v>
      </c>
      <c r="M66" s="38">
        <v>1700</v>
      </c>
      <c r="N66" s="38"/>
      <c r="O66" s="38"/>
      <c r="P66" s="38">
        <v>1700</v>
      </c>
      <c r="Q66" s="38"/>
      <c r="R66" s="38"/>
    </row>
    <row r="67" spans="1:18" ht="12.75">
      <c r="A67" s="300"/>
      <c r="B67" s="303"/>
      <c r="C67" s="301"/>
      <c r="D67" s="301"/>
      <c r="E67" s="301"/>
      <c r="F67" s="301"/>
      <c r="G67" s="301"/>
      <c r="H67" s="301"/>
      <c r="I67" s="301"/>
      <c r="J67" s="302"/>
      <c r="K67" s="303"/>
      <c r="L67" s="38">
        <v>2012</v>
      </c>
      <c r="M67" s="38">
        <v>1900</v>
      </c>
      <c r="N67" s="38"/>
      <c r="O67" s="38"/>
      <c r="P67" s="38">
        <v>1900</v>
      </c>
      <c r="Q67" s="38"/>
      <c r="R67" s="38"/>
    </row>
    <row r="68" spans="1:18" ht="12.75">
      <c r="A68" s="300"/>
      <c r="B68" s="303"/>
      <c r="C68" s="301"/>
      <c r="D68" s="301"/>
      <c r="E68" s="301"/>
      <c r="F68" s="301"/>
      <c r="G68" s="301"/>
      <c r="H68" s="301"/>
      <c r="I68" s="301"/>
      <c r="J68" s="302"/>
      <c r="K68" s="303"/>
      <c r="L68" s="38">
        <v>2013</v>
      </c>
      <c r="M68" s="38">
        <v>2000</v>
      </c>
      <c r="N68" s="38"/>
      <c r="O68" s="38"/>
      <c r="P68" s="38">
        <v>2000</v>
      </c>
      <c r="Q68" s="38"/>
      <c r="R68" s="38"/>
    </row>
    <row r="69" spans="1:18" ht="12.75">
      <c r="A69" s="300"/>
      <c r="B69" s="303"/>
      <c r="C69" s="301"/>
      <c r="D69" s="301"/>
      <c r="E69" s="301"/>
      <c r="F69" s="301"/>
      <c r="G69" s="301"/>
      <c r="H69" s="301"/>
      <c r="I69" s="301"/>
      <c r="J69" s="302"/>
      <c r="K69" s="303"/>
      <c r="L69" s="38">
        <v>2014</v>
      </c>
      <c r="M69" s="38">
        <v>2100</v>
      </c>
      <c r="N69" s="38"/>
      <c r="O69" s="38"/>
      <c r="P69" s="38">
        <v>2100</v>
      </c>
      <c r="Q69" s="38"/>
      <c r="R69" s="38"/>
    </row>
    <row r="70" spans="1:18" ht="12.75" customHeight="1">
      <c r="A70" s="300"/>
      <c r="B70" s="303"/>
      <c r="C70" s="301"/>
      <c r="D70" s="301"/>
      <c r="E70" s="301"/>
      <c r="F70" s="301"/>
      <c r="G70" s="301"/>
      <c r="H70" s="301"/>
      <c r="I70" s="301"/>
      <c r="J70" s="302"/>
      <c r="K70" s="303"/>
      <c r="L70" s="38">
        <v>2015</v>
      </c>
      <c r="M70" s="38">
        <v>2400</v>
      </c>
      <c r="N70" s="38"/>
      <c r="O70" s="38"/>
      <c r="P70" s="38">
        <v>2400</v>
      </c>
      <c r="Q70" s="38"/>
      <c r="R70" s="38"/>
    </row>
    <row r="71" spans="1:18" ht="12.75">
      <c r="A71" s="312" t="s">
        <v>133</v>
      </c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47" t="s">
        <v>25</v>
      </c>
      <c r="M71" s="47">
        <f>SUM(M72:M77)</f>
        <v>7800</v>
      </c>
      <c r="N71" s="47"/>
      <c r="O71" s="47"/>
      <c r="P71" s="47">
        <f>SUM(P72:P77)</f>
        <v>7800</v>
      </c>
      <c r="Q71" s="47"/>
      <c r="R71" s="47"/>
    </row>
    <row r="72" spans="1:18" ht="12.75" customHeight="1">
      <c r="A72" s="300" t="s">
        <v>281</v>
      </c>
      <c r="B72" s="303" t="s">
        <v>14</v>
      </c>
      <c r="C72" s="301">
        <v>7.8</v>
      </c>
      <c r="D72" s="301">
        <v>2.9</v>
      </c>
      <c r="E72" s="301">
        <v>1.4</v>
      </c>
      <c r="F72" s="301">
        <v>2</v>
      </c>
      <c r="G72" s="301">
        <v>1.5</v>
      </c>
      <c r="H72" s="301"/>
      <c r="I72" s="301"/>
      <c r="J72" s="302" t="s">
        <v>131</v>
      </c>
      <c r="K72" s="303" t="s">
        <v>226</v>
      </c>
      <c r="L72" s="38">
        <v>2010</v>
      </c>
      <c r="M72" s="38">
        <v>2900</v>
      </c>
      <c r="N72" s="38"/>
      <c r="O72" s="38"/>
      <c r="P72" s="38">
        <v>2900</v>
      </c>
      <c r="Q72" s="38"/>
      <c r="R72" s="38"/>
    </row>
    <row r="73" spans="1:18" ht="12.75">
      <c r="A73" s="300"/>
      <c r="B73" s="303"/>
      <c r="C73" s="301"/>
      <c r="D73" s="301"/>
      <c r="E73" s="301"/>
      <c r="F73" s="301"/>
      <c r="G73" s="301"/>
      <c r="H73" s="301"/>
      <c r="I73" s="301"/>
      <c r="J73" s="302"/>
      <c r="K73" s="303"/>
      <c r="L73" s="38">
        <v>2011</v>
      </c>
      <c r="M73" s="38">
        <v>1400</v>
      </c>
      <c r="N73" s="38"/>
      <c r="O73" s="38"/>
      <c r="P73" s="38">
        <v>1400</v>
      </c>
      <c r="Q73" s="38"/>
      <c r="R73" s="38"/>
    </row>
    <row r="74" spans="1:18" ht="12.75">
      <c r="A74" s="300"/>
      <c r="B74" s="303"/>
      <c r="C74" s="301"/>
      <c r="D74" s="301"/>
      <c r="E74" s="301"/>
      <c r="F74" s="301"/>
      <c r="G74" s="301"/>
      <c r="H74" s="301"/>
      <c r="I74" s="301"/>
      <c r="J74" s="302"/>
      <c r="K74" s="303"/>
      <c r="L74" s="38">
        <v>2012</v>
      </c>
      <c r="M74" s="38">
        <v>2000</v>
      </c>
      <c r="N74" s="38"/>
      <c r="O74" s="38"/>
      <c r="P74" s="38">
        <v>2000</v>
      </c>
      <c r="Q74" s="38"/>
      <c r="R74" s="38"/>
    </row>
    <row r="75" spans="1:18" ht="12.75">
      <c r="A75" s="300"/>
      <c r="B75" s="303"/>
      <c r="C75" s="301"/>
      <c r="D75" s="301"/>
      <c r="E75" s="301"/>
      <c r="F75" s="301"/>
      <c r="G75" s="301"/>
      <c r="H75" s="301"/>
      <c r="I75" s="301"/>
      <c r="J75" s="302"/>
      <c r="K75" s="303"/>
      <c r="L75" s="38">
        <v>2013</v>
      </c>
      <c r="M75" s="38">
        <v>1500</v>
      </c>
      <c r="N75" s="38"/>
      <c r="O75" s="38"/>
      <c r="P75" s="38">
        <v>1500</v>
      </c>
      <c r="Q75" s="38"/>
      <c r="R75" s="38"/>
    </row>
    <row r="76" spans="1:18" ht="12.75">
      <c r="A76" s="300"/>
      <c r="B76" s="303"/>
      <c r="C76" s="301"/>
      <c r="D76" s="301"/>
      <c r="E76" s="301"/>
      <c r="F76" s="301"/>
      <c r="G76" s="301"/>
      <c r="H76" s="301"/>
      <c r="I76" s="301"/>
      <c r="J76" s="302"/>
      <c r="K76" s="303"/>
      <c r="L76" s="38">
        <v>2014</v>
      </c>
      <c r="M76" s="38"/>
      <c r="N76" s="38"/>
      <c r="O76" s="38"/>
      <c r="P76" s="38"/>
      <c r="Q76" s="38"/>
      <c r="R76" s="38"/>
    </row>
    <row r="77" spans="1:18" ht="11.25" customHeight="1">
      <c r="A77" s="300"/>
      <c r="B77" s="303"/>
      <c r="C77" s="301"/>
      <c r="D77" s="301"/>
      <c r="E77" s="301"/>
      <c r="F77" s="301"/>
      <c r="G77" s="301"/>
      <c r="H77" s="301"/>
      <c r="I77" s="301"/>
      <c r="J77" s="302"/>
      <c r="K77" s="303"/>
      <c r="L77" s="38">
        <v>2015</v>
      </c>
      <c r="M77" s="38"/>
      <c r="N77" s="38"/>
      <c r="O77" s="38"/>
      <c r="P77" s="38"/>
      <c r="Q77" s="38"/>
      <c r="R77" s="38"/>
    </row>
    <row r="78" spans="1:18" ht="12.75">
      <c r="A78" s="312" t="s">
        <v>134</v>
      </c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47" t="s">
        <v>25</v>
      </c>
      <c r="M78" s="47">
        <f>SUM(M79:M84)</f>
        <v>7740</v>
      </c>
      <c r="N78" s="47">
        <f>SUM(N79:N84)</f>
        <v>7740</v>
      </c>
      <c r="O78" s="47"/>
      <c r="P78" s="47"/>
      <c r="Q78" s="47"/>
      <c r="R78" s="47"/>
    </row>
    <row r="79" spans="1:18" ht="12.75" customHeight="1">
      <c r="A79" s="300" t="s">
        <v>281</v>
      </c>
      <c r="B79" s="303" t="s">
        <v>14</v>
      </c>
      <c r="C79" s="301">
        <v>16</v>
      </c>
      <c r="D79" s="301">
        <v>10</v>
      </c>
      <c r="E79" s="301">
        <v>6</v>
      </c>
      <c r="F79" s="301"/>
      <c r="G79" s="301"/>
      <c r="H79" s="301"/>
      <c r="I79" s="301"/>
      <c r="J79" s="302" t="s">
        <v>131</v>
      </c>
      <c r="K79" s="303" t="s">
        <v>226</v>
      </c>
      <c r="L79" s="38">
        <v>2010</v>
      </c>
      <c r="M79" s="38">
        <v>5200</v>
      </c>
      <c r="N79" s="38">
        <v>5200</v>
      </c>
      <c r="O79" s="38"/>
      <c r="P79" s="38"/>
      <c r="Q79" s="38"/>
      <c r="R79" s="38"/>
    </row>
    <row r="80" spans="1:18" ht="12.75">
      <c r="A80" s="300"/>
      <c r="B80" s="303"/>
      <c r="C80" s="301"/>
      <c r="D80" s="301"/>
      <c r="E80" s="301"/>
      <c r="F80" s="301"/>
      <c r="G80" s="301"/>
      <c r="H80" s="301"/>
      <c r="I80" s="301"/>
      <c r="J80" s="302"/>
      <c r="K80" s="303"/>
      <c r="L80" s="38">
        <v>2011</v>
      </c>
      <c r="M80" s="38">
        <v>2540</v>
      </c>
      <c r="N80" s="38">
        <v>2540</v>
      </c>
      <c r="O80" s="38"/>
      <c r="P80" s="38"/>
      <c r="Q80" s="38"/>
      <c r="R80" s="38"/>
    </row>
    <row r="81" spans="1:18" ht="12.75">
      <c r="A81" s="300"/>
      <c r="B81" s="303"/>
      <c r="C81" s="301"/>
      <c r="D81" s="301"/>
      <c r="E81" s="301"/>
      <c r="F81" s="301"/>
      <c r="G81" s="301"/>
      <c r="H81" s="301"/>
      <c r="I81" s="301"/>
      <c r="J81" s="302"/>
      <c r="K81" s="303"/>
      <c r="L81" s="38">
        <v>2012</v>
      </c>
      <c r="M81" s="38"/>
      <c r="N81" s="38"/>
      <c r="O81" s="38"/>
      <c r="P81" s="38"/>
      <c r="Q81" s="38"/>
      <c r="R81" s="38"/>
    </row>
    <row r="82" spans="1:18" ht="12.75">
      <c r="A82" s="300"/>
      <c r="B82" s="303"/>
      <c r="C82" s="301"/>
      <c r="D82" s="301"/>
      <c r="E82" s="301"/>
      <c r="F82" s="301"/>
      <c r="G82" s="301"/>
      <c r="H82" s="301"/>
      <c r="I82" s="301"/>
      <c r="J82" s="302"/>
      <c r="K82" s="303"/>
      <c r="L82" s="38">
        <v>2013</v>
      </c>
      <c r="M82" s="38"/>
      <c r="N82" s="38"/>
      <c r="O82" s="38"/>
      <c r="P82" s="38"/>
      <c r="Q82" s="38"/>
      <c r="R82" s="38"/>
    </row>
    <row r="83" spans="1:18" ht="12.75">
      <c r="A83" s="300"/>
      <c r="B83" s="303"/>
      <c r="C83" s="301"/>
      <c r="D83" s="301"/>
      <c r="E83" s="301"/>
      <c r="F83" s="301"/>
      <c r="G83" s="301"/>
      <c r="H83" s="301"/>
      <c r="I83" s="301"/>
      <c r="J83" s="302"/>
      <c r="K83" s="303"/>
      <c r="L83" s="38">
        <v>2014</v>
      </c>
      <c r="M83" s="38"/>
      <c r="N83" s="38"/>
      <c r="O83" s="38"/>
      <c r="P83" s="38"/>
      <c r="Q83" s="38"/>
      <c r="R83" s="38"/>
    </row>
    <row r="84" spans="1:18" ht="37.5" customHeight="1">
      <c r="A84" s="300"/>
      <c r="B84" s="303"/>
      <c r="C84" s="301"/>
      <c r="D84" s="301"/>
      <c r="E84" s="301"/>
      <c r="F84" s="301"/>
      <c r="G84" s="301"/>
      <c r="H84" s="301"/>
      <c r="I84" s="301"/>
      <c r="J84" s="302"/>
      <c r="K84" s="303"/>
      <c r="L84" s="38">
        <v>2015</v>
      </c>
      <c r="M84" s="38"/>
      <c r="N84" s="38"/>
      <c r="O84" s="38"/>
      <c r="P84" s="38"/>
      <c r="Q84" s="38"/>
      <c r="R84" s="38"/>
    </row>
    <row r="85" spans="1:20" ht="15.75" customHeight="1">
      <c r="A85" s="320" t="s">
        <v>23</v>
      </c>
      <c r="B85" s="312"/>
      <c r="C85" s="319">
        <f>C79+C72+C65+C58+C51+C44+C37+C30+C23+C9+C16</f>
        <v>158.5</v>
      </c>
      <c r="D85" s="319">
        <f aca="true" t="shared" si="0" ref="D85:I85">D79+D72+D65+D58+D51+D44+D37+D30+D23+D9+D16</f>
        <v>39.5</v>
      </c>
      <c r="E85" s="319">
        <f t="shared" si="0"/>
        <v>38.9</v>
      </c>
      <c r="F85" s="319">
        <f t="shared" si="0"/>
        <v>18.9</v>
      </c>
      <c r="G85" s="319">
        <f t="shared" si="0"/>
        <v>20</v>
      </c>
      <c r="H85" s="319">
        <f t="shared" si="0"/>
        <v>17.4</v>
      </c>
      <c r="I85" s="319">
        <f t="shared" si="0"/>
        <v>23.8</v>
      </c>
      <c r="J85" s="301"/>
      <c r="K85" s="301"/>
      <c r="L85" s="47" t="s">
        <v>135</v>
      </c>
      <c r="M85" s="47">
        <f>SUM(M86:M91)</f>
        <v>102800</v>
      </c>
      <c r="N85" s="47">
        <f>SUM(N86:N91)</f>
        <v>59520</v>
      </c>
      <c r="O85" s="47"/>
      <c r="P85" s="47">
        <f>SUM(P86:P91)</f>
        <v>39180</v>
      </c>
      <c r="Q85" s="47"/>
      <c r="R85" s="47">
        <f>SUM(R86:R91)</f>
        <v>4100</v>
      </c>
      <c r="T85" s="15"/>
    </row>
    <row r="86" spans="1:20" ht="12.75" customHeight="1">
      <c r="A86" s="320"/>
      <c r="B86" s="312"/>
      <c r="C86" s="319"/>
      <c r="D86" s="319"/>
      <c r="E86" s="319"/>
      <c r="F86" s="319"/>
      <c r="G86" s="319"/>
      <c r="H86" s="319"/>
      <c r="I86" s="319"/>
      <c r="J86" s="301"/>
      <c r="K86" s="301"/>
      <c r="L86" s="48">
        <v>2010</v>
      </c>
      <c r="M86" s="38">
        <f>M9+M16+M23+M30+M37+M44+M51+M58+M72+M79+M65</f>
        <v>26980</v>
      </c>
      <c r="N86" s="38">
        <f aca="true" t="shared" si="1" ref="M86:P90">N9+N16+N23+N30+N37+N44+N51+N58+N72+N79+N65</f>
        <v>19540</v>
      </c>
      <c r="O86" s="38"/>
      <c r="P86" s="38">
        <f t="shared" si="1"/>
        <v>6840</v>
      </c>
      <c r="Q86" s="38"/>
      <c r="R86" s="38">
        <f>R9+R16+R23+R30+R37+R44+R51+R58+R72+R79+R65</f>
        <v>600</v>
      </c>
      <c r="S86" s="174"/>
      <c r="T86" s="15"/>
    </row>
    <row r="87" spans="1:20" ht="12.75" customHeight="1">
      <c r="A87" s="320"/>
      <c r="B87" s="312"/>
      <c r="C87" s="319"/>
      <c r="D87" s="319"/>
      <c r="E87" s="319"/>
      <c r="F87" s="319"/>
      <c r="G87" s="319"/>
      <c r="H87" s="319"/>
      <c r="I87" s="319"/>
      <c r="J87" s="301"/>
      <c r="K87" s="301"/>
      <c r="L87" s="48">
        <v>2011</v>
      </c>
      <c r="M87" s="38">
        <f t="shared" si="1"/>
        <v>28140</v>
      </c>
      <c r="N87" s="38">
        <f t="shared" si="1"/>
        <v>20860</v>
      </c>
      <c r="O87" s="38"/>
      <c r="P87" s="38">
        <f t="shared" si="1"/>
        <v>6480</v>
      </c>
      <c r="Q87" s="38"/>
      <c r="R87" s="38">
        <f>R10+R17+R24+R31+R38+R45+R52+R59+R73+R80+R66</f>
        <v>800</v>
      </c>
      <c r="T87" s="15"/>
    </row>
    <row r="88" spans="1:20" ht="12.75" customHeight="1">
      <c r="A88" s="320"/>
      <c r="B88" s="312"/>
      <c r="C88" s="319"/>
      <c r="D88" s="319"/>
      <c r="E88" s="319"/>
      <c r="F88" s="319"/>
      <c r="G88" s="319"/>
      <c r="H88" s="319"/>
      <c r="I88" s="319"/>
      <c r="J88" s="301"/>
      <c r="K88" s="301"/>
      <c r="L88" s="48">
        <v>2012</v>
      </c>
      <c r="M88" s="38">
        <f>M11+M18+M25+M32+M39+M46+M53+M60+M74+M81+M67</f>
        <v>11555</v>
      </c>
      <c r="N88" s="38">
        <f t="shared" si="1"/>
        <v>2655</v>
      </c>
      <c r="O88" s="38"/>
      <c r="P88" s="38">
        <f t="shared" si="1"/>
        <v>7600</v>
      </c>
      <c r="Q88" s="38"/>
      <c r="R88" s="38">
        <f>R11+R18+R25+R32+R39+R46+R53+R60+R74+R81+R67</f>
        <v>1300</v>
      </c>
      <c r="S88" s="174"/>
      <c r="T88" s="15"/>
    </row>
    <row r="89" spans="1:20" ht="12.75" customHeight="1">
      <c r="A89" s="320"/>
      <c r="B89" s="312"/>
      <c r="C89" s="319"/>
      <c r="D89" s="319"/>
      <c r="E89" s="319"/>
      <c r="F89" s="319"/>
      <c r="G89" s="319"/>
      <c r="H89" s="319"/>
      <c r="I89" s="319"/>
      <c r="J89" s="301"/>
      <c r="K89" s="301"/>
      <c r="L89" s="48">
        <v>2013</v>
      </c>
      <c r="M89" s="38">
        <f>M12+M19+M26+M33+M40+M47+M54+M61+M75+M82+M68</f>
        <v>11845</v>
      </c>
      <c r="N89" s="38">
        <f t="shared" si="1"/>
        <v>3185</v>
      </c>
      <c r="O89" s="38"/>
      <c r="P89" s="38">
        <f t="shared" si="1"/>
        <v>7260</v>
      </c>
      <c r="Q89" s="38"/>
      <c r="R89" s="38">
        <f>R12+R19+R26+R33+R40+R47+R54+R61+R75+R82+R68</f>
        <v>1400</v>
      </c>
      <c r="T89" s="15"/>
    </row>
    <row r="90" spans="1:20" ht="12.75" customHeight="1">
      <c r="A90" s="320"/>
      <c r="B90" s="312"/>
      <c r="C90" s="319"/>
      <c r="D90" s="319"/>
      <c r="E90" s="319"/>
      <c r="F90" s="319"/>
      <c r="G90" s="319"/>
      <c r="H90" s="319"/>
      <c r="I90" s="319"/>
      <c r="J90" s="301"/>
      <c r="K90" s="301"/>
      <c r="L90" s="48">
        <v>2014</v>
      </c>
      <c r="M90" s="38">
        <f t="shared" si="1"/>
        <v>8040</v>
      </c>
      <c r="N90" s="38">
        <f t="shared" si="1"/>
        <v>2740</v>
      </c>
      <c r="O90" s="38"/>
      <c r="P90" s="38">
        <f t="shared" si="1"/>
        <v>5300</v>
      </c>
      <c r="Q90" s="38"/>
      <c r="R90" s="38"/>
      <c r="T90" s="15"/>
    </row>
    <row r="91" spans="1:18" ht="12.75" customHeight="1">
      <c r="A91" s="320"/>
      <c r="B91" s="312"/>
      <c r="C91" s="319"/>
      <c r="D91" s="319"/>
      <c r="E91" s="319"/>
      <c r="F91" s="319"/>
      <c r="G91" s="319"/>
      <c r="H91" s="319"/>
      <c r="I91" s="319"/>
      <c r="J91" s="301"/>
      <c r="K91" s="301"/>
      <c r="L91" s="48">
        <v>2015</v>
      </c>
      <c r="M91" s="38">
        <f>M14+M21+M28+M35+M42+M49+M56+M63+M77+M84+M70</f>
        <v>16240</v>
      </c>
      <c r="N91" s="38">
        <f>N14+N21+N28+N35+N42+N49+N56+N63+N77+N84+N70</f>
        <v>10540</v>
      </c>
      <c r="O91" s="38"/>
      <c r="P91" s="38">
        <f>P14+P21+P28+P35+P42+P49+P56+P63+P77+P84+P70</f>
        <v>5700</v>
      </c>
      <c r="Q91" s="38"/>
      <c r="R91" s="38"/>
    </row>
    <row r="92" spans="1:18" ht="12.75">
      <c r="A92" s="320" t="s">
        <v>23</v>
      </c>
      <c r="B92" s="312"/>
      <c r="C92" s="319"/>
      <c r="D92" s="319"/>
      <c r="E92" s="319"/>
      <c r="F92" s="319"/>
      <c r="G92" s="319"/>
      <c r="H92" s="319"/>
      <c r="I92" s="319"/>
      <c r="J92" s="301"/>
      <c r="K92" s="301"/>
      <c r="L92" s="47" t="s">
        <v>135</v>
      </c>
      <c r="M92" s="47">
        <f>SUM(M93:M95)</f>
        <v>102800</v>
      </c>
      <c r="N92" s="47">
        <f>SUM(N93:N95)</f>
        <v>59520</v>
      </c>
      <c r="O92" s="47"/>
      <c r="P92" s="47">
        <f>SUM(P93:P95)</f>
        <v>39180</v>
      </c>
      <c r="Q92" s="47"/>
      <c r="R92" s="47">
        <f>SUM(R93:R95)</f>
        <v>4100</v>
      </c>
    </row>
    <row r="93" spans="1:18" ht="12.75">
      <c r="A93" s="320"/>
      <c r="B93" s="312"/>
      <c r="C93" s="319"/>
      <c r="D93" s="319"/>
      <c r="E93" s="319"/>
      <c r="F93" s="319"/>
      <c r="G93" s="319"/>
      <c r="H93" s="319"/>
      <c r="I93" s="319"/>
      <c r="J93" s="301"/>
      <c r="K93" s="301"/>
      <c r="L93" s="145" t="s">
        <v>111</v>
      </c>
      <c r="M93" s="47">
        <f>M9+M10+M16+M17+M23+M24+M30+M31+M37+M44+M45+M51+M52+M58+M59+M66+M65+M72+M73+M79+M80+M38</f>
        <v>55120</v>
      </c>
      <c r="N93" s="47">
        <f>N9+N10+N16+N17+N23+N24+N30+N31+N37+N44+N45+N51+N52+N58+N59+N66+N65+N72+N73+N79+N80+N38</f>
        <v>40400</v>
      </c>
      <c r="O93" s="47"/>
      <c r="P93" s="47">
        <f>P9+P10+P16+P17+P23+P24+P30+P31+P37+P44+P45+P51+P52+P58+P59+P66+P65+P72+P73+P79+P80+P38</f>
        <v>13320</v>
      </c>
      <c r="Q93" s="47"/>
      <c r="R93" s="47">
        <f>R9+R10+R16+R17+R23+R24+R30+R31+R37+R44+R45+R51+R52+R58+R59+R66+R65+R72+R73+R79+R80+R38</f>
        <v>1400</v>
      </c>
    </row>
    <row r="94" spans="1:18" ht="12.75">
      <c r="A94" s="320"/>
      <c r="B94" s="312"/>
      <c r="C94" s="319"/>
      <c r="D94" s="319"/>
      <c r="E94" s="319"/>
      <c r="F94" s="319"/>
      <c r="G94" s="319"/>
      <c r="H94" s="319"/>
      <c r="I94" s="319"/>
      <c r="J94" s="301"/>
      <c r="K94" s="301"/>
      <c r="L94" s="145" t="s">
        <v>210</v>
      </c>
      <c r="M94" s="47">
        <f>M88+M89</f>
        <v>23400</v>
      </c>
      <c r="N94" s="47">
        <f>N88+N89</f>
        <v>5840</v>
      </c>
      <c r="O94" s="47"/>
      <c r="P94" s="47">
        <f>P88+P89</f>
        <v>14860</v>
      </c>
      <c r="Q94" s="47"/>
      <c r="R94" s="47">
        <f>R88+R89</f>
        <v>2700</v>
      </c>
    </row>
    <row r="95" spans="1:18" ht="12.75">
      <c r="A95" s="320"/>
      <c r="B95" s="312"/>
      <c r="C95" s="319"/>
      <c r="D95" s="319"/>
      <c r="E95" s="319"/>
      <c r="F95" s="319"/>
      <c r="G95" s="319"/>
      <c r="H95" s="319"/>
      <c r="I95" s="319"/>
      <c r="J95" s="301"/>
      <c r="K95" s="301"/>
      <c r="L95" s="145" t="s">
        <v>211</v>
      </c>
      <c r="M95" s="47">
        <f>M13+M14+M20+M21+M27+M28+M34+M35+M41+M42+M48+M49+M55+M56+M62+M63+M69+M70+M76+M77+M83+M84</f>
        <v>24280</v>
      </c>
      <c r="N95" s="47">
        <f>N13+N14+N20+N21+N27+N28+N34+N35+N41+N42+N48+N49+N55+N56+N62+N63+N69+N70+N76+N77+N83+N84</f>
        <v>13280</v>
      </c>
      <c r="O95" s="47"/>
      <c r="P95" s="47">
        <f>P13+P14+P20+P21+P27+P28+P34+P35+P41+P42+P48+P49+P55+P56+P62+P63+P69+P70+P76+P77+P83+P84</f>
        <v>11000</v>
      </c>
      <c r="Q95" s="47"/>
      <c r="R95" s="47"/>
    </row>
    <row r="96" spans="1:18" ht="18.75">
      <c r="A96" s="262" t="s">
        <v>222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175"/>
      <c r="Q96" s="175"/>
      <c r="R96" s="175"/>
    </row>
    <row r="97" spans="1:15" ht="12.75">
      <c r="A97" s="176"/>
      <c r="B97" s="15"/>
      <c r="C97" s="15"/>
      <c r="D97" s="15"/>
      <c r="E97" s="15"/>
      <c r="F97" s="15"/>
      <c r="G97" s="15"/>
      <c r="H97" s="15"/>
      <c r="I97" s="15"/>
      <c r="J97" s="177"/>
      <c r="K97" s="15"/>
      <c r="L97" s="15"/>
      <c r="M97" s="15"/>
      <c r="N97" s="15"/>
      <c r="O97" s="15"/>
    </row>
  </sheetData>
  <mergeCells count="178">
    <mergeCell ref="I92:I95"/>
    <mergeCell ref="J92:J95"/>
    <mergeCell ref="K92:K95"/>
    <mergeCell ref="E92:E95"/>
    <mergeCell ref="F92:F95"/>
    <mergeCell ref="G92:G95"/>
    <mergeCell ref="H92:H95"/>
    <mergeCell ref="A92:A95"/>
    <mergeCell ref="B92:B95"/>
    <mergeCell ref="C92:C95"/>
    <mergeCell ref="D92:D95"/>
    <mergeCell ref="A64:K64"/>
    <mergeCell ref="A71:K71"/>
    <mergeCell ref="A78:K78"/>
    <mergeCell ref="C85:C91"/>
    <mergeCell ref="G85:G91"/>
    <mergeCell ref="H85:H91"/>
    <mergeCell ref="I85:I91"/>
    <mergeCell ref="J85:J91"/>
    <mergeCell ref="K85:K91"/>
    <mergeCell ref="A85:A91"/>
    <mergeCell ref="A36:K36"/>
    <mergeCell ref="A43:K43"/>
    <mergeCell ref="A50:K50"/>
    <mergeCell ref="A57:K57"/>
    <mergeCell ref="A37:A42"/>
    <mergeCell ref="B37:B42"/>
    <mergeCell ref="C37:C42"/>
    <mergeCell ref="D37:D42"/>
    <mergeCell ref="E37:E42"/>
    <mergeCell ref="F37:F42"/>
    <mergeCell ref="A15:K15"/>
    <mergeCell ref="A22:K22"/>
    <mergeCell ref="A29:K29"/>
    <mergeCell ref="D85:D91"/>
    <mergeCell ref="E85:E91"/>
    <mergeCell ref="F85:F91"/>
    <mergeCell ref="I23:I28"/>
    <mergeCell ref="J23:J28"/>
    <mergeCell ref="K23:K28"/>
    <mergeCell ref="E23:E28"/>
    <mergeCell ref="F23:F28"/>
    <mergeCell ref="G23:G28"/>
    <mergeCell ref="H23:H28"/>
    <mergeCell ref="A23:A28"/>
    <mergeCell ref="B23:B28"/>
    <mergeCell ref="C23:C28"/>
    <mergeCell ref="D23:D28"/>
    <mergeCell ref="B85:B91"/>
    <mergeCell ref="H79:H84"/>
    <mergeCell ref="I79:I84"/>
    <mergeCell ref="J79:J84"/>
    <mergeCell ref="E79:E84"/>
    <mergeCell ref="F79:F84"/>
    <mergeCell ref="G79:G84"/>
    <mergeCell ref="K79:K84"/>
    <mergeCell ref="I72:I77"/>
    <mergeCell ref="J72:J77"/>
    <mergeCell ref="K72:K77"/>
    <mergeCell ref="A79:A84"/>
    <mergeCell ref="B79:B84"/>
    <mergeCell ref="C79:C84"/>
    <mergeCell ref="D79:D84"/>
    <mergeCell ref="E72:E77"/>
    <mergeCell ref="F72:F77"/>
    <mergeCell ref="G72:G77"/>
    <mergeCell ref="H72:H77"/>
    <mergeCell ref="A72:A77"/>
    <mergeCell ref="B72:B77"/>
    <mergeCell ref="C72:C77"/>
    <mergeCell ref="D72:D77"/>
    <mergeCell ref="H65:H70"/>
    <mergeCell ref="I65:I70"/>
    <mergeCell ref="J65:J70"/>
    <mergeCell ref="K65:K70"/>
    <mergeCell ref="I58:I63"/>
    <mergeCell ref="J58:J63"/>
    <mergeCell ref="K58:K63"/>
    <mergeCell ref="A65:A70"/>
    <mergeCell ref="B65:B70"/>
    <mergeCell ref="C65:C70"/>
    <mergeCell ref="D65:D70"/>
    <mergeCell ref="E65:E70"/>
    <mergeCell ref="F65:F70"/>
    <mergeCell ref="G65:G70"/>
    <mergeCell ref="E58:E63"/>
    <mergeCell ref="F58:F63"/>
    <mergeCell ref="G58:G63"/>
    <mergeCell ref="H58:H63"/>
    <mergeCell ref="A58:A63"/>
    <mergeCell ref="B58:B63"/>
    <mergeCell ref="C58:C63"/>
    <mergeCell ref="D58:D63"/>
    <mergeCell ref="E9:E14"/>
    <mergeCell ref="F9:F14"/>
    <mergeCell ref="G9:G14"/>
    <mergeCell ref="H9:H14"/>
    <mergeCell ref="A9:A14"/>
    <mergeCell ref="B9:B14"/>
    <mergeCell ref="C9:C14"/>
    <mergeCell ref="D9:D14"/>
    <mergeCell ref="J5:J7"/>
    <mergeCell ref="I9:I14"/>
    <mergeCell ref="J9:J14"/>
    <mergeCell ref="K5:K7"/>
    <mergeCell ref="K9:K14"/>
    <mergeCell ref="A8:K8"/>
    <mergeCell ref="A5:A7"/>
    <mergeCell ref="B5:B7"/>
    <mergeCell ref="C5:C7"/>
    <mergeCell ref="D5:I5"/>
    <mergeCell ref="L5:L7"/>
    <mergeCell ref="N5:R5"/>
    <mergeCell ref="M6:M7"/>
    <mergeCell ref="N6:N7"/>
    <mergeCell ref="O6:O7"/>
    <mergeCell ref="P6:P7"/>
    <mergeCell ref="Q6:Q7"/>
    <mergeCell ref="R6:R7"/>
    <mergeCell ref="D6:D7"/>
    <mergeCell ref="E6:E7"/>
    <mergeCell ref="F6:F7"/>
    <mergeCell ref="G6:G7"/>
    <mergeCell ref="H6:H7"/>
    <mergeCell ref="I6:I7"/>
    <mergeCell ref="A16:A21"/>
    <mergeCell ref="B16:B21"/>
    <mergeCell ref="C16:C21"/>
    <mergeCell ref="D16:D21"/>
    <mergeCell ref="E16:E21"/>
    <mergeCell ref="F16:F21"/>
    <mergeCell ref="G16:G21"/>
    <mergeCell ref="H16:H21"/>
    <mergeCell ref="I16:I21"/>
    <mergeCell ref="J16:J21"/>
    <mergeCell ref="K16:K21"/>
    <mergeCell ref="A30:A35"/>
    <mergeCell ref="B30:B35"/>
    <mergeCell ref="C30:C35"/>
    <mergeCell ref="D30:D35"/>
    <mergeCell ref="E30:E35"/>
    <mergeCell ref="F30:F35"/>
    <mergeCell ref="G30:G35"/>
    <mergeCell ref="H30:H35"/>
    <mergeCell ref="I30:I35"/>
    <mergeCell ref="J30:J35"/>
    <mergeCell ref="K30:K35"/>
    <mergeCell ref="A44:A49"/>
    <mergeCell ref="B44:B49"/>
    <mergeCell ref="C44:C49"/>
    <mergeCell ref="D44:D49"/>
    <mergeCell ref="I37:I42"/>
    <mergeCell ref="J37:J42"/>
    <mergeCell ref="K37:K42"/>
    <mergeCell ref="G37:G42"/>
    <mergeCell ref="H37:H42"/>
    <mergeCell ref="D51:D56"/>
    <mergeCell ref="I44:I49"/>
    <mergeCell ref="J44:J49"/>
    <mergeCell ref="K44:K49"/>
    <mergeCell ref="H44:H49"/>
    <mergeCell ref="E44:E49"/>
    <mergeCell ref="F44:F49"/>
    <mergeCell ref="G44:G49"/>
    <mergeCell ref="A51:A56"/>
    <mergeCell ref="I51:I56"/>
    <mergeCell ref="J51:J56"/>
    <mergeCell ref="K51:K56"/>
    <mergeCell ref="E51:E56"/>
    <mergeCell ref="F51:F56"/>
    <mergeCell ref="G51:G56"/>
    <mergeCell ref="H51:H56"/>
    <mergeCell ref="B51:B56"/>
    <mergeCell ref="C51:C56"/>
    <mergeCell ref="Q3:R3"/>
    <mergeCell ref="N4:R4"/>
    <mergeCell ref="A2:R2"/>
    <mergeCell ref="Q1:R1"/>
  </mergeCells>
  <printOptions/>
  <pageMargins left="0.7874015748031497" right="0.7874015748031497" top="1.1811023622047245" bottom="0.3937007874015748" header="0.2362204724409449" footer="0.8661417322834646"/>
  <pageSetup fitToHeight="4" fitToWidth="1" horizontalDpi="600" verticalDpi="600" orientation="landscape" paperSize="9" scale="94" r:id="rId1"/>
  <rowBreaks count="2" manualBreakCount="2">
    <brk id="28" max="17" man="1"/>
    <brk id="6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C1">
      <selection activeCell="K1" sqref="K1"/>
    </sheetView>
  </sheetViews>
  <sheetFormatPr defaultColWidth="9.00390625" defaultRowHeight="12.75"/>
  <cols>
    <col min="1" max="1" width="24.125" style="0" customWidth="1"/>
    <col min="3" max="3" width="8.875" style="0" customWidth="1"/>
    <col min="4" max="4" width="5.125" style="0" customWidth="1"/>
    <col min="5" max="5" width="4.75390625" style="0" customWidth="1"/>
    <col min="6" max="6" width="4.25390625" style="0" customWidth="1"/>
    <col min="7" max="7" width="4.625" style="0" customWidth="1"/>
    <col min="8" max="9" width="4.75390625" style="0" customWidth="1"/>
    <col min="10" max="10" width="17.875" style="0" customWidth="1"/>
    <col min="11" max="11" width="13.125" style="0" customWidth="1"/>
    <col min="13" max="13" width="7.875" style="0" customWidth="1"/>
    <col min="14" max="14" width="10.125" style="0" customWidth="1"/>
    <col min="17" max="17" width="11.00390625" style="0" customWidth="1"/>
    <col min="18" max="18" width="7.00390625" style="0" customWidth="1"/>
  </cols>
  <sheetData>
    <row r="1" spans="17:18" ht="12.75">
      <c r="Q1" s="299" t="s">
        <v>216</v>
      </c>
      <c r="R1" s="299"/>
    </row>
    <row r="2" spans="1:18" ht="12.75">
      <c r="A2" s="284" t="s">
        <v>179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24.7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</row>
    <row r="4" spans="17:18" ht="12.75">
      <c r="Q4" s="295" t="s">
        <v>2</v>
      </c>
      <c r="R4" s="295"/>
    </row>
    <row r="5" spans="1:18" ht="38.25" customHeight="1">
      <c r="A5" s="289" t="s">
        <v>3</v>
      </c>
      <c r="B5" s="289" t="s">
        <v>4</v>
      </c>
      <c r="C5" s="289" t="s">
        <v>15</v>
      </c>
      <c r="D5" s="289" t="s">
        <v>5</v>
      </c>
      <c r="E5" s="289"/>
      <c r="F5" s="289"/>
      <c r="G5" s="289"/>
      <c r="H5" s="289"/>
      <c r="I5" s="289"/>
      <c r="J5" s="289" t="s">
        <v>6</v>
      </c>
      <c r="K5" s="289" t="s">
        <v>13</v>
      </c>
      <c r="L5" s="309" t="s">
        <v>7</v>
      </c>
      <c r="M5" s="3" t="s">
        <v>8</v>
      </c>
      <c r="N5" s="309" t="s">
        <v>9</v>
      </c>
      <c r="O5" s="309"/>
      <c r="P5" s="309"/>
      <c r="Q5" s="309"/>
      <c r="R5" s="309"/>
    </row>
    <row r="6" spans="1:18" ht="12.75">
      <c r="A6" s="289"/>
      <c r="B6" s="289"/>
      <c r="C6" s="289"/>
      <c r="D6" s="290">
        <v>2010</v>
      </c>
      <c r="E6" s="290">
        <v>2011</v>
      </c>
      <c r="F6" s="290">
        <v>2012</v>
      </c>
      <c r="G6" s="290">
        <v>2013</v>
      </c>
      <c r="H6" s="290">
        <v>2014</v>
      </c>
      <c r="I6" s="290">
        <v>2015</v>
      </c>
      <c r="J6" s="289"/>
      <c r="K6" s="289"/>
      <c r="L6" s="309"/>
      <c r="M6" s="309" t="s">
        <v>16</v>
      </c>
      <c r="N6" s="309" t="s">
        <v>10</v>
      </c>
      <c r="O6" s="309" t="s">
        <v>0</v>
      </c>
      <c r="P6" s="309" t="s">
        <v>1</v>
      </c>
      <c r="Q6" s="309" t="s">
        <v>11</v>
      </c>
      <c r="R6" s="309" t="s">
        <v>12</v>
      </c>
    </row>
    <row r="7" spans="1:18" ht="12.75">
      <c r="A7" s="289"/>
      <c r="B7" s="289"/>
      <c r="C7" s="289"/>
      <c r="D7" s="290"/>
      <c r="E7" s="290"/>
      <c r="F7" s="290"/>
      <c r="G7" s="290"/>
      <c r="H7" s="290"/>
      <c r="I7" s="290"/>
      <c r="J7" s="289"/>
      <c r="K7" s="289"/>
      <c r="L7" s="309"/>
      <c r="M7" s="309"/>
      <c r="N7" s="309"/>
      <c r="O7" s="309"/>
      <c r="P7" s="309"/>
      <c r="Q7" s="309"/>
      <c r="R7" s="309"/>
    </row>
    <row r="8" spans="1:18" ht="15.75">
      <c r="A8" s="285" t="s">
        <v>172</v>
      </c>
      <c r="B8" s="286"/>
      <c r="C8" s="286"/>
      <c r="D8" s="286"/>
      <c r="E8" s="286"/>
      <c r="F8" s="286"/>
      <c r="G8" s="286"/>
      <c r="H8" s="286"/>
      <c r="I8" s="286"/>
      <c r="J8" s="286"/>
      <c r="K8" s="287"/>
      <c r="L8" s="4"/>
      <c r="M8" s="4"/>
      <c r="N8" s="4"/>
      <c r="O8" s="4"/>
      <c r="P8" s="4"/>
      <c r="Q8" s="4"/>
      <c r="R8" s="4"/>
    </row>
    <row r="9" spans="1:18" ht="105.75" customHeight="1">
      <c r="A9" s="2" t="s">
        <v>113</v>
      </c>
      <c r="B9" s="2" t="s">
        <v>114</v>
      </c>
      <c r="C9" s="3">
        <v>1</v>
      </c>
      <c r="D9" s="3">
        <v>1</v>
      </c>
      <c r="E9" s="3"/>
      <c r="F9" s="3"/>
      <c r="G9" s="3"/>
      <c r="H9" s="39"/>
      <c r="I9" s="2"/>
      <c r="J9" s="46" t="s">
        <v>174</v>
      </c>
      <c r="K9" s="46" t="s">
        <v>235</v>
      </c>
      <c r="L9" s="3">
        <v>2010</v>
      </c>
      <c r="M9" s="3">
        <f>N9+Q9</f>
        <v>4065</v>
      </c>
      <c r="N9" s="3">
        <v>3885</v>
      </c>
      <c r="O9" s="3"/>
      <c r="P9" s="3"/>
      <c r="Q9" s="3">
        <v>180</v>
      </c>
      <c r="R9" s="40"/>
    </row>
    <row r="10" spans="1:18" ht="15.75" customHeight="1">
      <c r="A10" s="321" t="s">
        <v>255</v>
      </c>
      <c r="B10" s="322"/>
      <c r="C10" s="322"/>
      <c r="D10" s="322"/>
      <c r="E10" s="322"/>
      <c r="F10" s="322"/>
      <c r="G10" s="322"/>
      <c r="H10" s="322"/>
      <c r="I10" s="322"/>
      <c r="J10" s="322"/>
      <c r="K10" s="288"/>
      <c r="L10" s="3"/>
      <c r="M10" s="3"/>
      <c r="N10" s="3"/>
      <c r="O10" s="3"/>
      <c r="P10" s="3"/>
      <c r="Q10" s="3"/>
      <c r="R10" s="40"/>
    </row>
    <row r="11" spans="1:18" ht="106.5" customHeight="1">
      <c r="A11" s="2" t="s">
        <v>256</v>
      </c>
      <c r="B11" s="2" t="s">
        <v>114</v>
      </c>
      <c r="C11" s="3">
        <v>1</v>
      </c>
      <c r="D11" s="3"/>
      <c r="E11" s="3">
        <v>1</v>
      </c>
      <c r="F11" s="3"/>
      <c r="G11" s="3"/>
      <c r="H11" s="39"/>
      <c r="I11" s="2"/>
      <c r="J11" s="46" t="s">
        <v>174</v>
      </c>
      <c r="K11" s="46" t="s">
        <v>235</v>
      </c>
      <c r="L11" s="3">
        <v>2011</v>
      </c>
      <c r="M11" s="3">
        <f>N11+Q11</f>
        <v>4065</v>
      </c>
      <c r="N11" s="3">
        <v>3885</v>
      </c>
      <c r="O11" s="3"/>
      <c r="P11" s="3"/>
      <c r="Q11" s="3">
        <v>180</v>
      </c>
      <c r="R11" s="40"/>
    </row>
    <row r="12" spans="1:18" ht="15" customHeight="1">
      <c r="A12" s="321" t="s">
        <v>123</v>
      </c>
      <c r="B12" s="322"/>
      <c r="C12" s="322"/>
      <c r="D12" s="322"/>
      <c r="E12" s="322"/>
      <c r="F12" s="322"/>
      <c r="G12" s="322"/>
      <c r="H12" s="322"/>
      <c r="I12" s="322"/>
      <c r="J12" s="322"/>
      <c r="K12" s="288"/>
      <c r="L12" s="3"/>
      <c r="M12" s="3"/>
      <c r="N12" s="3"/>
      <c r="O12" s="3"/>
      <c r="P12" s="3"/>
      <c r="Q12" s="3"/>
      <c r="R12" s="40"/>
    </row>
    <row r="13" spans="1:18" ht="104.25" customHeight="1">
      <c r="A13" s="2" t="s">
        <v>115</v>
      </c>
      <c r="B13" s="2" t="s">
        <v>114</v>
      </c>
      <c r="C13" s="3">
        <v>1</v>
      </c>
      <c r="D13" s="3"/>
      <c r="E13" s="3">
        <v>1</v>
      </c>
      <c r="F13" s="3"/>
      <c r="G13" s="3"/>
      <c r="H13" s="39"/>
      <c r="I13" s="2"/>
      <c r="J13" s="46" t="s">
        <v>174</v>
      </c>
      <c r="K13" s="46" t="s">
        <v>235</v>
      </c>
      <c r="L13" s="3">
        <v>2011</v>
      </c>
      <c r="M13" s="3">
        <f>N13+Q13</f>
        <v>4065</v>
      </c>
      <c r="N13" s="3">
        <v>3885</v>
      </c>
      <c r="O13" s="3"/>
      <c r="P13" s="3"/>
      <c r="Q13" s="3">
        <v>180</v>
      </c>
      <c r="R13" s="40"/>
    </row>
    <row r="14" spans="1:18" ht="15.75" customHeight="1">
      <c r="A14" s="321" t="s">
        <v>79</v>
      </c>
      <c r="B14" s="322"/>
      <c r="C14" s="322"/>
      <c r="D14" s="322"/>
      <c r="E14" s="322"/>
      <c r="F14" s="322"/>
      <c r="G14" s="322"/>
      <c r="H14" s="322"/>
      <c r="I14" s="322"/>
      <c r="J14" s="322"/>
      <c r="K14" s="288"/>
      <c r="L14" s="3"/>
      <c r="M14" s="3"/>
      <c r="N14" s="3"/>
      <c r="O14" s="3"/>
      <c r="P14" s="3"/>
      <c r="Q14" s="3"/>
      <c r="R14" s="40"/>
    </row>
    <row r="15" spans="1:18" ht="102.75" customHeight="1">
      <c r="A15" s="2" t="s">
        <v>128</v>
      </c>
      <c r="B15" s="2" t="s">
        <v>114</v>
      </c>
      <c r="C15" s="3">
        <v>1</v>
      </c>
      <c r="D15" s="3"/>
      <c r="E15" s="3"/>
      <c r="F15" s="3">
        <v>1</v>
      </c>
      <c r="G15" s="3"/>
      <c r="H15" s="39"/>
      <c r="I15" s="2"/>
      <c r="J15" s="46" t="s">
        <v>174</v>
      </c>
      <c r="K15" s="46" t="s">
        <v>235</v>
      </c>
      <c r="L15" s="3">
        <v>2012</v>
      </c>
      <c r="M15" s="3">
        <f>N15+Q15</f>
        <v>4065</v>
      </c>
      <c r="N15" s="3">
        <v>3885</v>
      </c>
      <c r="O15" s="3"/>
      <c r="P15" s="3"/>
      <c r="Q15" s="3">
        <v>180</v>
      </c>
      <c r="R15" s="40"/>
    </row>
    <row r="16" spans="1:18" ht="15" customHeight="1">
      <c r="A16" s="321" t="s">
        <v>173</v>
      </c>
      <c r="B16" s="322"/>
      <c r="C16" s="322"/>
      <c r="D16" s="322"/>
      <c r="E16" s="322"/>
      <c r="F16" s="322"/>
      <c r="G16" s="322"/>
      <c r="H16" s="322"/>
      <c r="I16" s="322"/>
      <c r="J16" s="322"/>
      <c r="K16" s="288"/>
      <c r="L16" s="43"/>
      <c r="M16" s="43"/>
      <c r="N16" s="43"/>
      <c r="O16" s="43"/>
      <c r="P16" s="43"/>
      <c r="Q16" s="43"/>
      <c r="R16" s="45"/>
    </row>
    <row r="17" spans="1:18" ht="106.5" customHeight="1">
      <c r="A17" s="2" t="s">
        <v>116</v>
      </c>
      <c r="B17" s="2" t="s">
        <v>114</v>
      </c>
      <c r="C17" s="3">
        <v>1</v>
      </c>
      <c r="D17" s="3"/>
      <c r="E17" s="3"/>
      <c r="F17" s="3">
        <v>1</v>
      </c>
      <c r="G17" s="3"/>
      <c r="H17" s="39"/>
      <c r="I17" s="2"/>
      <c r="J17" s="46" t="s">
        <v>174</v>
      </c>
      <c r="K17" s="46" t="s">
        <v>235</v>
      </c>
      <c r="L17" s="3">
        <v>2012</v>
      </c>
      <c r="M17" s="3">
        <f>N17+Q17</f>
        <v>4065</v>
      </c>
      <c r="N17" s="3">
        <v>3885</v>
      </c>
      <c r="O17" s="3"/>
      <c r="P17" s="3"/>
      <c r="Q17" s="3">
        <v>180</v>
      </c>
      <c r="R17" s="40"/>
    </row>
    <row r="18" spans="1:18" s="49" customFormat="1" ht="20.25" customHeight="1">
      <c r="A18" s="281" t="s">
        <v>23</v>
      </c>
      <c r="B18" s="291"/>
      <c r="C18" s="291"/>
      <c r="D18" s="291"/>
      <c r="E18" s="291"/>
      <c r="F18" s="291"/>
      <c r="G18" s="291"/>
      <c r="H18" s="291"/>
      <c r="I18" s="291"/>
      <c r="J18" s="292"/>
      <c r="K18" s="292"/>
      <c r="L18" s="206" t="s">
        <v>109</v>
      </c>
      <c r="M18" s="50">
        <f>SUM(M9:M17)</f>
        <v>20325</v>
      </c>
      <c r="N18" s="50">
        <f>SUM(N9:N17)</f>
        <v>19425</v>
      </c>
      <c r="O18" s="50"/>
      <c r="P18" s="50"/>
      <c r="Q18" s="50">
        <f>SUM(Q9:Q17)</f>
        <v>900</v>
      </c>
      <c r="R18" s="50"/>
    </row>
    <row r="19" spans="1:18" ht="12.75">
      <c r="A19" s="281"/>
      <c r="B19" s="291"/>
      <c r="C19" s="291"/>
      <c r="D19" s="291"/>
      <c r="E19" s="291"/>
      <c r="F19" s="291"/>
      <c r="G19" s="291"/>
      <c r="H19" s="291"/>
      <c r="I19" s="291"/>
      <c r="J19" s="293"/>
      <c r="K19" s="293"/>
      <c r="L19" s="206">
        <v>2010</v>
      </c>
      <c r="M19" s="50">
        <f>M9</f>
        <v>4065</v>
      </c>
      <c r="N19" s="50">
        <f>N9</f>
        <v>3885</v>
      </c>
      <c r="O19" s="50"/>
      <c r="P19" s="50"/>
      <c r="Q19" s="50">
        <f>Q9</f>
        <v>180</v>
      </c>
      <c r="R19" s="36"/>
    </row>
    <row r="20" spans="1:18" ht="12.75">
      <c r="A20" s="281"/>
      <c r="B20" s="291"/>
      <c r="C20" s="291"/>
      <c r="D20" s="291"/>
      <c r="E20" s="291"/>
      <c r="F20" s="291"/>
      <c r="G20" s="291"/>
      <c r="H20" s="291"/>
      <c r="I20" s="291"/>
      <c r="J20" s="293"/>
      <c r="K20" s="293"/>
      <c r="L20" s="194">
        <v>2011</v>
      </c>
      <c r="M20" s="50">
        <f>M13+M11</f>
        <v>8130</v>
      </c>
      <c r="N20" s="50">
        <f>N13+N11</f>
        <v>7770</v>
      </c>
      <c r="O20" s="50"/>
      <c r="P20" s="50"/>
      <c r="Q20" s="50">
        <f>Q13+Q11</f>
        <v>360</v>
      </c>
      <c r="R20" s="36"/>
    </row>
    <row r="21" spans="1:18" ht="12.75">
      <c r="A21" s="281"/>
      <c r="B21" s="291"/>
      <c r="C21" s="291"/>
      <c r="D21" s="291"/>
      <c r="E21" s="291"/>
      <c r="F21" s="291"/>
      <c r="G21" s="291"/>
      <c r="H21" s="291"/>
      <c r="I21" s="291"/>
      <c r="J21" s="294"/>
      <c r="K21" s="294"/>
      <c r="L21" s="194">
        <v>2012</v>
      </c>
      <c r="M21" s="50">
        <f>M17+M15</f>
        <v>8130</v>
      </c>
      <c r="N21" s="50">
        <f>N17+N15</f>
        <v>7770</v>
      </c>
      <c r="O21" s="50"/>
      <c r="P21" s="50"/>
      <c r="Q21" s="50">
        <f>Q17+Q15</f>
        <v>360</v>
      </c>
      <c r="R21" s="36"/>
    </row>
    <row r="22" spans="1:18" ht="12.75">
      <c r="A22" s="281" t="s">
        <v>23</v>
      </c>
      <c r="B22" s="291"/>
      <c r="C22" s="291"/>
      <c r="D22" s="291"/>
      <c r="E22" s="291"/>
      <c r="F22" s="291"/>
      <c r="G22" s="291"/>
      <c r="H22" s="291"/>
      <c r="I22" s="291"/>
      <c r="J22" s="293"/>
      <c r="K22" s="293"/>
      <c r="L22" s="206" t="s">
        <v>111</v>
      </c>
      <c r="M22" s="50">
        <f>M9+M11+M13</f>
        <v>12195</v>
      </c>
      <c r="N22" s="50">
        <f>N9+N11+N13</f>
        <v>11655</v>
      </c>
      <c r="O22" s="50"/>
      <c r="P22" s="50"/>
      <c r="Q22" s="50">
        <f>Q9+Q11+Q13</f>
        <v>540</v>
      </c>
      <c r="R22" s="50"/>
    </row>
    <row r="23" spans="1:18" ht="12.75">
      <c r="A23" s="281"/>
      <c r="B23" s="291"/>
      <c r="C23" s="291"/>
      <c r="D23" s="291"/>
      <c r="E23" s="291"/>
      <c r="F23" s="291"/>
      <c r="G23" s="291"/>
      <c r="H23" s="291"/>
      <c r="I23" s="291"/>
      <c r="J23" s="294"/>
      <c r="K23" s="294"/>
      <c r="L23" s="206" t="s">
        <v>210</v>
      </c>
      <c r="M23" s="50">
        <f>M17+M15</f>
        <v>8130</v>
      </c>
      <c r="N23" s="50">
        <f>N17+N15</f>
        <v>7770</v>
      </c>
      <c r="O23" s="50"/>
      <c r="P23" s="50"/>
      <c r="Q23" s="50">
        <f>Q17+Q15</f>
        <v>360</v>
      </c>
      <c r="R23" s="36"/>
    </row>
  </sheetData>
  <mergeCells count="50">
    <mergeCell ref="I22:I23"/>
    <mergeCell ref="J22:J23"/>
    <mergeCell ref="K22:K23"/>
    <mergeCell ref="E22:E23"/>
    <mergeCell ref="F22:F23"/>
    <mergeCell ref="G22:G23"/>
    <mergeCell ref="H22:H23"/>
    <mergeCell ref="A22:A23"/>
    <mergeCell ref="B22:B23"/>
    <mergeCell ref="C22:C23"/>
    <mergeCell ref="D22:D23"/>
    <mergeCell ref="A18:A21"/>
    <mergeCell ref="B18:B21"/>
    <mergeCell ref="C18:C21"/>
    <mergeCell ref="D18:D21"/>
    <mergeCell ref="Q4:R4"/>
    <mergeCell ref="Q1:R1"/>
    <mergeCell ref="A2:R3"/>
    <mergeCell ref="A8:K8"/>
    <mergeCell ref="L5:L7"/>
    <mergeCell ref="N5:R5"/>
    <mergeCell ref="G6:G7"/>
    <mergeCell ref="H6:H7"/>
    <mergeCell ref="I6:I7"/>
    <mergeCell ref="M6:M7"/>
    <mergeCell ref="I18:I21"/>
    <mergeCell ref="A16:K16"/>
    <mergeCell ref="A14:K14"/>
    <mergeCell ref="A12:K12"/>
    <mergeCell ref="E18:E21"/>
    <mergeCell ref="F18:F21"/>
    <mergeCell ref="G18:G21"/>
    <mergeCell ref="H18:H21"/>
    <mergeCell ref="J18:J21"/>
    <mergeCell ref="K18:K21"/>
    <mergeCell ref="A10:K10"/>
    <mergeCell ref="A5:A7"/>
    <mergeCell ref="B5:B7"/>
    <mergeCell ref="C5:C7"/>
    <mergeCell ref="D5:I5"/>
    <mergeCell ref="J5:J7"/>
    <mergeCell ref="K5:K7"/>
    <mergeCell ref="D6:D7"/>
    <mergeCell ref="E6:E7"/>
    <mergeCell ref="F6:F7"/>
    <mergeCell ref="R6:R7"/>
    <mergeCell ref="N6:N7"/>
    <mergeCell ref="O6:O7"/>
    <mergeCell ref="P6:P7"/>
    <mergeCell ref="Q6:Q7"/>
  </mergeCells>
  <printOptions/>
  <pageMargins left="0.7874015748031497" right="0.7874015748031497" top="1.1811023622047245" bottom="0.3937007874015748" header="0.31496062992125984" footer="0.5118110236220472"/>
  <pageSetup horizontalDpi="600" verticalDpi="600" orientation="landscape" paperSize="9" scale="78" r:id="rId1"/>
  <rowBreaks count="1" manualBreakCount="1">
    <brk id="1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1"/>
  <sheetViews>
    <sheetView view="pageBreakPreview" zoomScale="75" zoomScaleSheetLayoutView="75" workbookViewId="0" topLeftCell="A1">
      <selection activeCell="K70" sqref="K70:K75"/>
    </sheetView>
  </sheetViews>
  <sheetFormatPr defaultColWidth="9.00390625" defaultRowHeight="12.75"/>
  <cols>
    <col min="1" max="1" width="20.625" style="67" customWidth="1"/>
    <col min="2" max="3" width="9.125" style="55" customWidth="1"/>
    <col min="4" max="4" width="6.00390625" style="55" customWidth="1"/>
    <col min="5" max="5" width="5.625" style="55" customWidth="1"/>
    <col min="6" max="7" width="5.125" style="55" customWidth="1"/>
    <col min="8" max="8" width="6.25390625" style="55" customWidth="1"/>
    <col min="9" max="9" width="6.00390625" style="55" customWidth="1"/>
    <col min="10" max="10" width="17.25390625" style="63" customWidth="1"/>
    <col min="11" max="11" width="10.00390625" style="252" customWidth="1"/>
    <col min="12" max="12" width="10.75390625" style="62" customWidth="1"/>
    <col min="13" max="18" width="9.125" style="57" customWidth="1"/>
  </cols>
  <sheetData>
    <row r="1" spans="1:18" ht="12.75">
      <c r="A1" s="65"/>
      <c r="Q1" s="330" t="s">
        <v>217</v>
      </c>
      <c r="R1" s="330"/>
    </row>
    <row r="2" spans="1:18" ht="43.5" customHeight="1">
      <c r="A2" s="331" t="s">
        <v>178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2.75">
      <c r="A3" s="65"/>
      <c r="Q3" s="325" t="s">
        <v>2</v>
      </c>
      <c r="R3" s="325"/>
    </row>
    <row r="4" spans="1:18" ht="38.25">
      <c r="A4" s="311" t="s">
        <v>3</v>
      </c>
      <c r="B4" s="311" t="s">
        <v>4</v>
      </c>
      <c r="C4" s="311" t="s">
        <v>15</v>
      </c>
      <c r="D4" s="311" t="s">
        <v>5</v>
      </c>
      <c r="E4" s="311"/>
      <c r="F4" s="311"/>
      <c r="G4" s="311"/>
      <c r="H4" s="311"/>
      <c r="I4" s="311"/>
      <c r="J4" s="270" t="s">
        <v>6</v>
      </c>
      <c r="K4" s="272" t="s">
        <v>13</v>
      </c>
      <c r="L4" s="307" t="s">
        <v>7</v>
      </c>
      <c r="M4" s="3" t="s">
        <v>8</v>
      </c>
      <c r="N4" s="309" t="s">
        <v>9</v>
      </c>
      <c r="O4" s="309"/>
      <c r="P4" s="309"/>
      <c r="Q4" s="309"/>
      <c r="R4" s="309"/>
    </row>
    <row r="5" spans="1:18" ht="12.75" customHeight="1">
      <c r="A5" s="311"/>
      <c r="B5" s="311"/>
      <c r="C5" s="311"/>
      <c r="D5" s="271">
        <v>2010</v>
      </c>
      <c r="E5" s="271">
        <v>2011</v>
      </c>
      <c r="F5" s="271">
        <v>2012</v>
      </c>
      <c r="G5" s="271">
        <v>2013</v>
      </c>
      <c r="H5" s="271">
        <v>2014</v>
      </c>
      <c r="I5" s="271">
        <v>2015</v>
      </c>
      <c r="J5" s="270"/>
      <c r="K5" s="272"/>
      <c r="L5" s="307"/>
      <c r="M5" s="309" t="s">
        <v>16</v>
      </c>
      <c r="N5" s="309" t="s">
        <v>223</v>
      </c>
      <c r="O5" s="307" t="s">
        <v>224</v>
      </c>
      <c r="P5" s="309" t="s">
        <v>225</v>
      </c>
      <c r="Q5" s="309" t="s">
        <v>11</v>
      </c>
      <c r="R5" s="309" t="s">
        <v>12</v>
      </c>
    </row>
    <row r="6" spans="1:18" ht="35.25" customHeight="1">
      <c r="A6" s="311"/>
      <c r="B6" s="311"/>
      <c r="C6" s="311"/>
      <c r="D6" s="271"/>
      <c r="E6" s="271"/>
      <c r="F6" s="271"/>
      <c r="G6" s="271"/>
      <c r="H6" s="271"/>
      <c r="I6" s="271"/>
      <c r="J6" s="270"/>
      <c r="K6" s="272"/>
      <c r="L6" s="307"/>
      <c r="M6" s="309"/>
      <c r="N6" s="309"/>
      <c r="O6" s="307"/>
      <c r="P6" s="309"/>
      <c r="Q6" s="309"/>
      <c r="R6" s="309"/>
    </row>
    <row r="7" spans="1:19" ht="15.75">
      <c r="A7" s="276" t="s">
        <v>26</v>
      </c>
      <c r="B7" s="276"/>
      <c r="C7" s="276"/>
      <c r="D7" s="276"/>
      <c r="E7" s="276"/>
      <c r="F7" s="276"/>
      <c r="G7" s="276"/>
      <c r="H7" s="276"/>
      <c r="I7" s="276"/>
      <c r="J7" s="276"/>
      <c r="K7" s="277"/>
      <c r="L7" s="47" t="s">
        <v>25</v>
      </c>
      <c r="M7" s="58">
        <f>SUM(N7:R7)</f>
        <v>1931.8</v>
      </c>
      <c r="N7" s="58">
        <f>SUM(N8:N13)</f>
        <v>605.8</v>
      </c>
      <c r="O7" s="146"/>
      <c r="P7" s="58">
        <f>P13+P12+P11+P10+P9+P8</f>
        <v>1326</v>
      </c>
      <c r="Q7" s="59"/>
      <c r="R7" s="59"/>
      <c r="S7" s="150"/>
    </row>
    <row r="8" spans="1:19" ht="12.75">
      <c r="A8" s="66"/>
      <c r="B8" s="56"/>
      <c r="C8" s="56"/>
      <c r="D8" s="56"/>
      <c r="E8" s="56"/>
      <c r="F8" s="56"/>
      <c r="G8" s="56"/>
      <c r="H8" s="56"/>
      <c r="I8" s="56"/>
      <c r="J8" s="64"/>
      <c r="K8" s="253"/>
      <c r="L8" s="38">
        <v>2010</v>
      </c>
      <c r="M8" s="59">
        <f>SUM(N8:R8)</f>
        <v>321.8</v>
      </c>
      <c r="N8" s="59">
        <f aca="true" t="shared" si="0" ref="N8:N13">N20+N26+N14</f>
        <v>100.8</v>
      </c>
      <c r="O8" s="147"/>
      <c r="P8" s="59">
        <v>221</v>
      </c>
      <c r="Q8" s="59"/>
      <c r="R8" s="59"/>
      <c r="S8" s="150"/>
    </row>
    <row r="9" spans="1:19" ht="12.75">
      <c r="A9" s="66"/>
      <c r="B9" s="56"/>
      <c r="C9" s="56"/>
      <c r="D9" s="56"/>
      <c r="E9" s="56"/>
      <c r="F9" s="56"/>
      <c r="G9" s="56"/>
      <c r="H9" s="56"/>
      <c r="I9" s="56"/>
      <c r="J9" s="64"/>
      <c r="K9" s="253"/>
      <c r="L9" s="38">
        <v>2011</v>
      </c>
      <c r="M9" s="59">
        <f aca="true" t="shared" si="1" ref="M9:M77">SUM(N9:R9)</f>
        <v>322.3</v>
      </c>
      <c r="N9" s="59">
        <f t="shared" si="0"/>
        <v>101.3</v>
      </c>
      <c r="O9" s="147"/>
      <c r="P9" s="59">
        <v>221</v>
      </c>
      <c r="Q9" s="59"/>
      <c r="R9" s="59"/>
      <c r="S9" s="150"/>
    </row>
    <row r="10" spans="1:19" ht="12.75">
      <c r="A10" s="66"/>
      <c r="B10" s="56"/>
      <c r="C10" s="56"/>
      <c r="D10" s="56"/>
      <c r="E10" s="56"/>
      <c r="F10" s="56"/>
      <c r="G10" s="56"/>
      <c r="H10" s="56"/>
      <c r="I10" s="56"/>
      <c r="J10" s="64"/>
      <c r="K10" s="253"/>
      <c r="L10" s="38">
        <v>2012</v>
      </c>
      <c r="M10" s="59">
        <f t="shared" si="1"/>
        <v>321.8</v>
      </c>
      <c r="N10" s="59">
        <f t="shared" si="0"/>
        <v>100.8</v>
      </c>
      <c r="O10" s="147"/>
      <c r="P10" s="59">
        <v>221</v>
      </c>
      <c r="Q10" s="59"/>
      <c r="R10" s="59"/>
      <c r="S10" s="150"/>
    </row>
    <row r="11" spans="1:19" ht="12.75">
      <c r="A11" s="66"/>
      <c r="B11" s="56"/>
      <c r="C11" s="56"/>
      <c r="D11" s="56"/>
      <c r="E11" s="56"/>
      <c r="F11" s="56"/>
      <c r="G11" s="56"/>
      <c r="H11" s="56"/>
      <c r="I11" s="56"/>
      <c r="J11" s="64"/>
      <c r="K11" s="253"/>
      <c r="L11" s="38">
        <v>2013</v>
      </c>
      <c r="M11" s="59">
        <f t="shared" si="1"/>
        <v>322.3</v>
      </c>
      <c r="N11" s="59">
        <f t="shared" si="0"/>
        <v>101.3</v>
      </c>
      <c r="O11" s="147"/>
      <c r="P11" s="59">
        <v>221</v>
      </c>
      <c r="Q11" s="59"/>
      <c r="R11" s="59"/>
      <c r="S11" s="150"/>
    </row>
    <row r="12" spans="1:19" ht="12.75">
      <c r="A12" s="66"/>
      <c r="B12" s="56"/>
      <c r="C12" s="56"/>
      <c r="D12" s="56"/>
      <c r="E12" s="56"/>
      <c r="F12" s="56"/>
      <c r="G12" s="56"/>
      <c r="H12" s="56"/>
      <c r="I12" s="56"/>
      <c r="J12" s="64"/>
      <c r="K12" s="253"/>
      <c r="L12" s="38">
        <v>2014</v>
      </c>
      <c r="M12" s="59">
        <f t="shared" si="1"/>
        <v>321.8</v>
      </c>
      <c r="N12" s="59">
        <f t="shared" si="0"/>
        <v>100.8</v>
      </c>
      <c r="O12" s="147"/>
      <c r="P12" s="59">
        <v>221</v>
      </c>
      <c r="Q12" s="59"/>
      <c r="R12" s="59"/>
      <c r="S12" s="150"/>
    </row>
    <row r="13" spans="1:19" ht="21" customHeight="1">
      <c r="A13" s="66"/>
      <c r="B13" s="56"/>
      <c r="C13" s="56"/>
      <c r="D13" s="56"/>
      <c r="E13" s="56"/>
      <c r="F13" s="56"/>
      <c r="G13" s="56"/>
      <c r="H13" s="56"/>
      <c r="I13" s="56"/>
      <c r="J13" s="64"/>
      <c r="K13" s="253"/>
      <c r="L13" s="38">
        <v>2015</v>
      </c>
      <c r="M13" s="59">
        <f t="shared" si="1"/>
        <v>321.8</v>
      </c>
      <c r="N13" s="59">
        <f t="shared" si="0"/>
        <v>100.8</v>
      </c>
      <c r="O13" s="147"/>
      <c r="P13" s="59">
        <v>221</v>
      </c>
      <c r="Q13" s="59"/>
      <c r="R13" s="59"/>
      <c r="S13" s="150"/>
    </row>
    <row r="14" spans="1:19" ht="12.75" customHeight="1">
      <c r="A14" s="280" t="s">
        <v>231</v>
      </c>
      <c r="B14" s="275" t="s">
        <v>105</v>
      </c>
      <c r="C14" s="275">
        <v>34</v>
      </c>
      <c r="D14" s="275">
        <v>5</v>
      </c>
      <c r="E14" s="275">
        <v>6</v>
      </c>
      <c r="F14" s="275">
        <v>5</v>
      </c>
      <c r="G14" s="275">
        <v>6</v>
      </c>
      <c r="H14" s="275">
        <v>6</v>
      </c>
      <c r="I14" s="275">
        <v>6</v>
      </c>
      <c r="J14" s="304" t="s">
        <v>227</v>
      </c>
      <c r="K14" s="282" t="s">
        <v>284</v>
      </c>
      <c r="L14" s="38">
        <v>2010</v>
      </c>
      <c r="M14" s="59">
        <f t="shared" si="1"/>
        <v>205</v>
      </c>
      <c r="N14" s="59"/>
      <c r="O14" s="147"/>
      <c r="P14" s="59">
        <v>205</v>
      </c>
      <c r="Q14" s="59"/>
      <c r="R14" s="59"/>
      <c r="S14" s="150"/>
    </row>
    <row r="15" spans="1:19" ht="12.75">
      <c r="A15" s="273"/>
      <c r="B15" s="275"/>
      <c r="C15" s="275"/>
      <c r="D15" s="275"/>
      <c r="E15" s="275"/>
      <c r="F15" s="275"/>
      <c r="G15" s="275"/>
      <c r="H15" s="275"/>
      <c r="I15" s="275"/>
      <c r="J15" s="304"/>
      <c r="K15" s="283"/>
      <c r="L15" s="38">
        <v>2011</v>
      </c>
      <c r="M15" s="59">
        <f t="shared" si="1"/>
        <v>205</v>
      </c>
      <c r="N15" s="59"/>
      <c r="O15" s="147"/>
      <c r="P15" s="59">
        <v>205</v>
      </c>
      <c r="Q15" s="59"/>
      <c r="R15" s="59"/>
      <c r="S15" s="150"/>
    </row>
    <row r="16" spans="1:19" ht="12.75">
      <c r="A16" s="273"/>
      <c r="B16" s="275"/>
      <c r="C16" s="275"/>
      <c r="D16" s="275"/>
      <c r="E16" s="275"/>
      <c r="F16" s="275"/>
      <c r="G16" s="275"/>
      <c r="H16" s="275"/>
      <c r="I16" s="275"/>
      <c r="J16" s="304"/>
      <c r="K16" s="283"/>
      <c r="L16" s="38">
        <v>2012</v>
      </c>
      <c r="M16" s="59">
        <f t="shared" si="1"/>
        <v>205</v>
      </c>
      <c r="N16" s="59"/>
      <c r="O16" s="147"/>
      <c r="P16" s="59">
        <v>205</v>
      </c>
      <c r="Q16" s="59"/>
      <c r="R16" s="59"/>
      <c r="S16" s="150"/>
    </row>
    <row r="17" spans="1:19" ht="12.75">
      <c r="A17" s="273"/>
      <c r="B17" s="275"/>
      <c r="C17" s="275"/>
      <c r="D17" s="275"/>
      <c r="E17" s="275"/>
      <c r="F17" s="275"/>
      <c r="G17" s="275"/>
      <c r="H17" s="275"/>
      <c r="I17" s="275"/>
      <c r="J17" s="304"/>
      <c r="K17" s="283"/>
      <c r="L17" s="38">
        <v>2013</v>
      </c>
      <c r="M17" s="59">
        <f t="shared" si="1"/>
        <v>205</v>
      </c>
      <c r="N17" s="59"/>
      <c r="O17" s="147"/>
      <c r="P17" s="59">
        <v>205</v>
      </c>
      <c r="Q17" s="59"/>
      <c r="R17" s="59"/>
      <c r="S17" s="150"/>
    </row>
    <row r="18" spans="1:19" ht="12.75">
      <c r="A18" s="273"/>
      <c r="B18" s="275"/>
      <c r="C18" s="275"/>
      <c r="D18" s="275"/>
      <c r="E18" s="275"/>
      <c r="F18" s="275"/>
      <c r="G18" s="275"/>
      <c r="H18" s="275"/>
      <c r="I18" s="275"/>
      <c r="J18" s="304"/>
      <c r="K18" s="283"/>
      <c r="L18" s="38">
        <v>2014</v>
      </c>
      <c r="M18" s="59">
        <f t="shared" si="1"/>
        <v>205</v>
      </c>
      <c r="N18" s="59"/>
      <c r="O18" s="147"/>
      <c r="P18" s="59">
        <v>205</v>
      </c>
      <c r="Q18" s="59"/>
      <c r="R18" s="59"/>
      <c r="S18" s="150"/>
    </row>
    <row r="19" spans="1:19" ht="75.75" customHeight="1">
      <c r="A19" s="273"/>
      <c r="B19" s="275"/>
      <c r="C19" s="275"/>
      <c r="D19" s="275"/>
      <c r="E19" s="275"/>
      <c r="F19" s="275"/>
      <c r="G19" s="275"/>
      <c r="H19" s="275"/>
      <c r="I19" s="275"/>
      <c r="J19" s="304"/>
      <c r="K19" s="278"/>
      <c r="L19" s="38">
        <v>2015</v>
      </c>
      <c r="M19" s="59">
        <f t="shared" si="1"/>
        <v>205</v>
      </c>
      <c r="N19" s="59"/>
      <c r="O19" s="147"/>
      <c r="P19" s="59">
        <v>205</v>
      </c>
      <c r="Q19" s="59"/>
      <c r="R19" s="59"/>
      <c r="S19" s="150"/>
    </row>
    <row r="20" spans="1:19" ht="12.75" customHeight="1">
      <c r="A20" s="273"/>
      <c r="B20" s="275" t="s">
        <v>105</v>
      </c>
      <c r="C20" s="275">
        <v>34</v>
      </c>
      <c r="D20" s="275">
        <v>5</v>
      </c>
      <c r="E20" s="275">
        <v>6</v>
      </c>
      <c r="F20" s="275">
        <v>5</v>
      </c>
      <c r="G20" s="275">
        <v>6</v>
      </c>
      <c r="H20" s="275">
        <v>6</v>
      </c>
      <c r="I20" s="275">
        <v>6</v>
      </c>
      <c r="J20" s="304" t="s">
        <v>228</v>
      </c>
      <c r="K20" s="282" t="s">
        <v>284</v>
      </c>
      <c r="L20" s="38">
        <v>2010</v>
      </c>
      <c r="M20" s="59">
        <f>SUM(N20:R20)</f>
        <v>115</v>
      </c>
      <c r="N20" s="59">
        <v>99</v>
      </c>
      <c r="O20" s="147"/>
      <c r="P20" s="59">
        <v>16</v>
      </c>
      <c r="Q20" s="59"/>
      <c r="R20" s="59"/>
      <c r="S20" s="150"/>
    </row>
    <row r="21" spans="1:19" ht="12.75">
      <c r="A21" s="273"/>
      <c r="B21" s="275"/>
      <c r="C21" s="275"/>
      <c r="D21" s="275"/>
      <c r="E21" s="275"/>
      <c r="F21" s="275"/>
      <c r="G21" s="275"/>
      <c r="H21" s="275"/>
      <c r="I21" s="275"/>
      <c r="J21" s="304"/>
      <c r="K21" s="283"/>
      <c r="L21" s="38">
        <v>2011</v>
      </c>
      <c r="M21" s="59">
        <f t="shared" si="1"/>
        <v>115</v>
      </c>
      <c r="N21" s="59">
        <v>99</v>
      </c>
      <c r="O21" s="59"/>
      <c r="P21" s="59">
        <v>16</v>
      </c>
      <c r="Q21" s="59"/>
      <c r="R21" s="59"/>
      <c r="S21" s="150"/>
    </row>
    <row r="22" spans="1:19" ht="12.75">
      <c r="A22" s="273"/>
      <c r="B22" s="275"/>
      <c r="C22" s="275"/>
      <c r="D22" s="275"/>
      <c r="E22" s="275"/>
      <c r="F22" s="275"/>
      <c r="G22" s="275"/>
      <c r="H22" s="275"/>
      <c r="I22" s="275"/>
      <c r="J22" s="304"/>
      <c r="K22" s="283"/>
      <c r="L22" s="38">
        <v>2012</v>
      </c>
      <c r="M22" s="59">
        <f t="shared" si="1"/>
        <v>115</v>
      </c>
      <c r="N22" s="59">
        <v>99</v>
      </c>
      <c r="O22" s="59"/>
      <c r="P22" s="59">
        <v>16</v>
      </c>
      <c r="Q22" s="59"/>
      <c r="R22" s="59"/>
      <c r="S22" s="150"/>
    </row>
    <row r="23" spans="1:19" ht="12.75">
      <c r="A23" s="273"/>
      <c r="B23" s="275"/>
      <c r="C23" s="275"/>
      <c r="D23" s="275"/>
      <c r="E23" s="275"/>
      <c r="F23" s="275"/>
      <c r="G23" s="275"/>
      <c r="H23" s="275"/>
      <c r="I23" s="275"/>
      <c r="J23" s="304"/>
      <c r="K23" s="283"/>
      <c r="L23" s="38">
        <v>2013</v>
      </c>
      <c r="M23" s="59">
        <f t="shared" si="1"/>
        <v>115</v>
      </c>
      <c r="N23" s="59">
        <v>99</v>
      </c>
      <c r="O23" s="59"/>
      <c r="P23" s="59">
        <v>16</v>
      </c>
      <c r="Q23" s="59"/>
      <c r="R23" s="59"/>
      <c r="S23" s="150"/>
    </row>
    <row r="24" spans="1:19" ht="12.75">
      <c r="A24" s="273"/>
      <c r="B24" s="275"/>
      <c r="C24" s="275"/>
      <c r="D24" s="275"/>
      <c r="E24" s="275"/>
      <c r="F24" s="275"/>
      <c r="G24" s="275"/>
      <c r="H24" s="275"/>
      <c r="I24" s="275"/>
      <c r="J24" s="304"/>
      <c r="K24" s="283"/>
      <c r="L24" s="38">
        <v>2014</v>
      </c>
      <c r="M24" s="59">
        <f t="shared" si="1"/>
        <v>115</v>
      </c>
      <c r="N24" s="59">
        <v>99</v>
      </c>
      <c r="O24" s="59"/>
      <c r="P24" s="59">
        <v>16</v>
      </c>
      <c r="Q24" s="59"/>
      <c r="R24" s="59"/>
      <c r="S24" s="150"/>
    </row>
    <row r="25" spans="1:19" ht="51.75" customHeight="1">
      <c r="A25" s="273"/>
      <c r="B25" s="275"/>
      <c r="C25" s="275"/>
      <c r="D25" s="275"/>
      <c r="E25" s="275"/>
      <c r="F25" s="275"/>
      <c r="G25" s="275"/>
      <c r="H25" s="275"/>
      <c r="I25" s="275"/>
      <c r="J25" s="304"/>
      <c r="K25" s="278"/>
      <c r="L25" s="38">
        <v>2015</v>
      </c>
      <c r="M25" s="59">
        <f t="shared" si="1"/>
        <v>115</v>
      </c>
      <c r="N25" s="59">
        <v>99</v>
      </c>
      <c r="O25" s="59"/>
      <c r="P25" s="59">
        <v>16</v>
      </c>
      <c r="Q25" s="59"/>
      <c r="R25" s="59"/>
      <c r="S25" s="150"/>
    </row>
    <row r="26" spans="1:19" ht="12.75" customHeight="1">
      <c r="A26" s="273"/>
      <c r="B26" s="275" t="s">
        <v>234</v>
      </c>
      <c r="C26" s="275">
        <v>26</v>
      </c>
      <c r="D26" s="275">
        <v>4</v>
      </c>
      <c r="E26" s="275">
        <v>5</v>
      </c>
      <c r="F26" s="275">
        <v>4</v>
      </c>
      <c r="G26" s="275">
        <v>5</v>
      </c>
      <c r="H26" s="275">
        <v>4</v>
      </c>
      <c r="I26" s="275">
        <v>4</v>
      </c>
      <c r="J26" s="304" t="s">
        <v>229</v>
      </c>
      <c r="K26" s="282" t="s">
        <v>284</v>
      </c>
      <c r="L26" s="38">
        <v>2010</v>
      </c>
      <c r="M26" s="59">
        <f t="shared" si="1"/>
        <v>1.8</v>
      </c>
      <c r="N26" s="59">
        <v>1.8</v>
      </c>
      <c r="O26" s="59"/>
      <c r="P26" s="59"/>
      <c r="Q26" s="59"/>
      <c r="R26" s="59"/>
      <c r="S26" s="150"/>
    </row>
    <row r="27" spans="1:19" ht="12.75">
      <c r="A27" s="273"/>
      <c r="B27" s="275"/>
      <c r="C27" s="275"/>
      <c r="D27" s="275"/>
      <c r="E27" s="275"/>
      <c r="F27" s="275"/>
      <c r="G27" s="275"/>
      <c r="H27" s="275"/>
      <c r="I27" s="275"/>
      <c r="J27" s="304"/>
      <c r="K27" s="283"/>
      <c r="L27" s="38">
        <v>2011</v>
      </c>
      <c r="M27" s="59">
        <f t="shared" si="1"/>
        <v>2.3</v>
      </c>
      <c r="N27" s="59">
        <v>2.3</v>
      </c>
      <c r="O27" s="59"/>
      <c r="P27" s="59"/>
      <c r="Q27" s="59"/>
      <c r="R27" s="59"/>
      <c r="S27" s="150"/>
    </row>
    <row r="28" spans="1:19" ht="12.75">
      <c r="A28" s="273"/>
      <c r="B28" s="275"/>
      <c r="C28" s="275"/>
      <c r="D28" s="275"/>
      <c r="E28" s="275"/>
      <c r="F28" s="275"/>
      <c r="G28" s="275"/>
      <c r="H28" s="275"/>
      <c r="I28" s="275"/>
      <c r="J28" s="304"/>
      <c r="K28" s="283"/>
      <c r="L28" s="38">
        <v>2012</v>
      </c>
      <c r="M28" s="59">
        <f t="shared" si="1"/>
        <v>1.8</v>
      </c>
      <c r="N28" s="59">
        <v>1.8</v>
      </c>
      <c r="O28" s="59"/>
      <c r="P28" s="59"/>
      <c r="Q28" s="59"/>
      <c r="R28" s="59"/>
      <c r="S28" s="150"/>
    </row>
    <row r="29" spans="1:19" ht="12.75">
      <c r="A29" s="273"/>
      <c r="B29" s="275"/>
      <c r="C29" s="275"/>
      <c r="D29" s="275"/>
      <c r="E29" s="275"/>
      <c r="F29" s="275"/>
      <c r="G29" s="275"/>
      <c r="H29" s="275"/>
      <c r="I29" s="275"/>
      <c r="J29" s="304"/>
      <c r="K29" s="283"/>
      <c r="L29" s="38">
        <v>2013</v>
      </c>
      <c r="M29" s="59">
        <f t="shared" si="1"/>
        <v>2.3</v>
      </c>
      <c r="N29" s="59">
        <v>2.3</v>
      </c>
      <c r="O29" s="59"/>
      <c r="P29" s="59"/>
      <c r="Q29" s="59"/>
      <c r="R29" s="59"/>
      <c r="S29" s="150"/>
    </row>
    <row r="30" spans="1:19" ht="12.75">
      <c r="A30" s="273"/>
      <c r="B30" s="275"/>
      <c r="C30" s="275"/>
      <c r="D30" s="275"/>
      <c r="E30" s="275"/>
      <c r="F30" s="275"/>
      <c r="G30" s="275"/>
      <c r="H30" s="275"/>
      <c r="I30" s="275"/>
      <c r="J30" s="304"/>
      <c r="K30" s="283"/>
      <c r="L30" s="38">
        <v>2014</v>
      </c>
      <c r="M30" s="59">
        <f t="shared" si="1"/>
        <v>1.8</v>
      </c>
      <c r="N30" s="59">
        <v>1.8</v>
      </c>
      <c r="O30" s="59"/>
      <c r="P30" s="59"/>
      <c r="Q30" s="59"/>
      <c r="R30" s="59"/>
      <c r="S30" s="150"/>
    </row>
    <row r="31" spans="1:19" ht="51.75" customHeight="1">
      <c r="A31" s="274"/>
      <c r="B31" s="275"/>
      <c r="C31" s="275"/>
      <c r="D31" s="275"/>
      <c r="E31" s="275"/>
      <c r="F31" s="275"/>
      <c r="G31" s="275"/>
      <c r="H31" s="275"/>
      <c r="I31" s="275"/>
      <c r="J31" s="304"/>
      <c r="K31" s="278"/>
      <c r="L31" s="38">
        <v>2015</v>
      </c>
      <c r="M31" s="59">
        <f t="shared" si="1"/>
        <v>1.8</v>
      </c>
      <c r="N31" s="59">
        <v>1.8</v>
      </c>
      <c r="O31" s="59"/>
      <c r="P31" s="59"/>
      <c r="Q31" s="59"/>
      <c r="R31" s="59"/>
      <c r="S31" s="150"/>
    </row>
    <row r="32" spans="1:19" ht="15.75">
      <c r="A32" s="276" t="s">
        <v>27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7"/>
      <c r="L32" s="47" t="s">
        <v>25</v>
      </c>
      <c r="M32" s="58">
        <f>SUM(N32:R32)</f>
        <v>6501</v>
      </c>
      <c r="N32" s="58">
        <f>SUM(N33:N38)</f>
        <v>3615</v>
      </c>
      <c r="O32" s="58"/>
      <c r="P32" s="58">
        <f>SUM(P33:P38)</f>
        <v>2886</v>
      </c>
      <c r="Q32" s="59"/>
      <c r="R32" s="59"/>
      <c r="S32" s="150"/>
    </row>
    <row r="33" spans="1:19" ht="12.75">
      <c r="A33" s="66"/>
      <c r="B33" s="56"/>
      <c r="C33" s="56"/>
      <c r="D33" s="56"/>
      <c r="E33" s="56"/>
      <c r="F33" s="56"/>
      <c r="G33" s="56"/>
      <c r="H33" s="56"/>
      <c r="I33" s="56"/>
      <c r="J33" s="64"/>
      <c r="K33" s="253"/>
      <c r="L33" s="38">
        <v>2010</v>
      </c>
      <c r="M33" s="59">
        <f>SUM(N33:R33)</f>
        <v>923</v>
      </c>
      <c r="N33" s="59">
        <f aca="true" t="shared" si="2" ref="N33:N38">N39+N45+N51+N57</f>
        <v>442</v>
      </c>
      <c r="O33" s="59"/>
      <c r="P33" s="59">
        <v>481</v>
      </c>
      <c r="Q33" s="59"/>
      <c r="R33" s="59"/>
      <c r="S33" s="150"/>
    </row>
    <row r="34" spans="1:19" ht="12.75">
      <c r="A34" s="66"/>
      <c r="B34" s="56"/>
      <c r="C34" s="56"/>
      <c r="D34" s="56"/>
      <c r="E34" s="56"/>
      <c r="F34" s="56"/>
      <c r="G34" s="56"/>
      <c r="H34" s="56"/>
      <c r="I34" s="56"/>
      <c r="J34" s="64"/>
      <c r="K34" s="253"/>
      <c r="L34" s="38">
        <v>2011</v>
      </c>
      <c r="M34" s="59">
        <f t="shared" si="1"/>
        <v>974</v>
      </c>
      <c r="N34" s="59">
        <f t="shared" si="2"/>
        <v>493</v>
      </c>
      <c r="O34" s="59"/>
      <c r="P34" s="59">
        <v>481</v>
      </c>
      <c r="Q34" s="59"/>
      <c r="R34" s="59"/>
      <c r="S34" s="150"/>
    </row>
    <row r="35" spans="1:19" ht="12.75">
      <c r="A35" s="66"/>
      <c r="B35" s="56"/>
      <c r="C35" s="56"/>
      <c r="D35" s="56"/>
      <c r="E35" s="56"/>
      <c r="F35" s="56"/>
      <c r="G35" s="56"/>
      <c r="H35" s="56"/>
      <c r="I35" s="56"/>
      <c r="J35" s="64"/>
      <c r="K35" s="253"/>
      <c r="L35" s="38">
        <v>2012</v>
      </c>
      <c r="M35" s="59">
        <f t="shared" si="1"/>
        <v>1023</v>
      </c>
      <c r="N35" s="59">
        <f t="shared" si="2"/>
        <v>542</v>
      </c>
      <c r="O35" s="59"/>
      <c r="P35" s="59">
        <v>481</v>
      </c>
      <c r="Q35" s="59"/>
      <c r="R35" s="59"/>
      <c r="S35" s="150"/>
    </row>
    <row r="36" spans="1:19" ht="12.75">
      <c r="A36" s="66"/>
      <c r="B36" s="56"/>
      <c r="C36" s="56"/>
      <c r="D36" s="56"/>
      <c r="E36" s="56"/>
      <c r="F36" s="56"/>
      <c r="G36" s="56"/>
      <c r="H36" s="56"/>
      <c r="I36" s="56"/>
      <c r="J36" s="64"/>
      <c r="K36" s="253"/>
      <c r="L36" s="38">
        <v>2013</v>
      </c>
      <c r="M36" s="59">
        <f t="shared" si="1"/>
        <v>1161</v>
      </c>
      <c r="N36" s="59">
        <f t="shared" si="2"/>
        <v>680</v>
      </c>
      <c r="O36" s="59"/>
      <c r="P36" s="59">
        <v>481</v>
      </c>
      <c r="Q36" s="59"/>
      <c r="R36" s="59"/>
      <c r="S36" s="150"/>
    </row>
    <row r="37" spans="1:19" ht="12.75">
      <c r="A37" s="66"/>
      <c r="B37" s="56"/>
      <c r="C37" s="56"/>
      <c r="D37" s="56"/>
      <c r="E37" s="56"/>
      <c r="F37" s="56"/>
      <c r="G37" s="56"/>
      <c r="H37" s="56"/>
      <c r="I37" s="56"/>
      <c r="J37" s="64"/>
      <c r="K37" s="253"/>
      <c r="L37" s="38">
        <v>2014</v>
      </c>
      <c r="M37" s="59">
        <f t="shared" si="1"/>
        <v>1210</v>
      </c>
      <c r="N37" s="59">
        <f t="shared" si="2"/>
        <v>729</v>
      </c>
      <c r="O37" s="59"/>
      <c r="P37" s="59">
        <v>481</v>
      </c>
      <c r="Q37" s="59"/>
      <c r="R37" s="59"/>
      <c r="S37" s="150"/>
    </row>
    <row r="38" spans="1:19" ht="14.25" customHeight="1">
      <c r="A38" s="66"/>
      <c r="B38" s="56"/>
      <c r="C38" s="56"/>
      <c r="D38" s="56"/>
      <c r="E38" s="56"/>
      <c r="F38" s="56"/>
      <c r="G38" s="56"/>
      <c r="H38" s="56"/>
      <c r="I38" s="56"/>
      <c r="J38" s="64"/>
      <c r="K38" s="253"/>
      <c r="L38" s="38">
        <v>2015</v>
      </c>
      <c r="M38" s="59">
        <f t="shared" si="1"/>
        <v>1210</v>
      </c>
      <c r="N38" s="59">
        <f t="shared" si="2"/>
        <v>729</v>
      </c>
      <c r="O38" s="59"/>
      <c r="P38" s="59">
        <v>481</v>
      </c>
      <c r="Q38" s="59"/>
      <c r="R38" s="59"/>
      <c r="S38" s="150"/>
    </row>
    <row r="39" spans="1:19" ht="12.75" customHeight="1">
      <c r="A39" s="280" t="s">
        <v>231</v>
      </c>
      <c r="B39" s="279" t="s">
        <v>105</v>
      </c>
      <c r="C39" s="279">
        <v>41</v>
      </c>
      <c r="D39" s="279">
        <v>7</v>
      </c>
      <c r="E39" s="279">
        <v>7</v>
      </c>
      <c r="F39" s="279">
        <v>7</v>
      </c>
      <c r="G39" s="279">
        <v>7</v>
      </c>
      <c r="H39" s="279">
        <v>7</v>
      </c>
      <c r="I39" s="279">
        <v>6</v>
      </c>
      <c r="J39" s="304" t="s">
        <v>227</v>
      </c>
      <c r="K39" s="282" t="s">
        <v>284</v>
      </c>
      <c r="L39" s="38">
        <v>2010</v>
      </c>
      <c r="M39" s="59">
        <f t="shared" si="1"/>
        <v>437</v>
      </c>
      <c r="N39" s="59"/>
      <c r="O39" s="59"/>
      <c r="P39" s="59">
        <v>437</v>
      </c>
      <c r="Q39" s="59"/>
      <c r="R39" s="59"/>
      <c r="S39" s="150"/>
    </row>
    <row r="40" spans="1:19" ht="12.75">
      <c r="A40" s="273"/>
      <c r="B40" s="279"/>
      <c r="C40" s="279"/>
      <c r="D40" s="279"/>
      <c r="E40" s="279"/>
      <c r="F40" s="279"/>
      <c r="G40" s="279"/>
      <c r="H40" s="279"/>
      <c r="I40" s="279"/>
      <c r="J40" s="304"/>
      <c r="K40" s="283"/>
      <c r="L40" s="38">
        <v>2011</v>
      </c>
      <c r="M40" s="59">
        <f t="shared" si="1"/>
        <v>437</v>
      </c>
      <c r="N40" s="59"/>
      <c r="O40" s="59"/>
      <c r="P40" s="59">
        <v>437</v>
      </c>
      <c r="Q40" s="59"/>
      <c r="R40" s="59"/>
      <c r="S40" s="150"/>
    </row>
    <row r="41" spans="1:19" ht="12.75">
      <c r="A41" s="273"/>
      <c r="B41" s="279"/>
      <c r="C41" s="279"/>
      <c r="D41" s="279"/>
      <c r="E41" s="279"/>
      <c r="F41" s="279"/>
      <c r="G41" s="279"/>
      <c r="H41" s="279"/>
      <c r="I41" s="279"/>
      <c r="J41" s="304"/>
      <c r="K41" s="283"/>
      <c r="L41" s="38">
        <v>2012</v>
      </c>
      <c r="M41" s="59">
        <f t="shared" si="1"/>
        <v>437</v>
      </c>
      <c r="N41" s="59"/>
      <c r="O41" s="59"/>
      <c r="P41" s="59">
        <v>437</v>
      </c>
      <c r="Q41" s="59"/>
      <c r="R41" s="59"/>
      <c r="S41" s="150"/>
    </row>
    <row r="42" spans="1:19" ht="12.75">
      <c r="A42" s="273"/>
      <c r="B42" s="279"/>
      <c r="C42" s="279"/>
      <c r="D42" s="279"/>
      <c r="E42" s="279"/>
      <c r="F42" s="279"/>
      <c r="G42" s="279"/>
      <c r="H42" s="279"/>
      <c r="I42" s="279"/>
      <c r="J42" s="304"/>
      <c r="K42" s="283"/>
      <c r="L42" s="38">
        <v>2013</v>
      </c>
      <c r="M42" s="59">
        <f t="shared" si="1"/>
        <v>437</v>
      </c>
      <c r="N42" s="59"/>
      <c r="O42" s="59"/>
      <c r="P42" s="59">
        <v>437</v>
      </c>
      <c r="Q42" s="59"/>
      <c r="R42" s="59"/>
      <c r="S42" s="150"/>
    </row>
    <row r="43" spans="1:19" ht="12.75">
      <c r="A43" s="273"/>
      <c r="B43" s="279"/>
      <c r="C43" s="279"/>
      <c r="D43" s="279"/>
      <c r="E43" s="279"/>
      <c r="F43" s="279"/>
      <c r="G43" s="279"/>
      <c r="H43" s="279"/>
      <c r="I43" s="279"/>
      <c r="J43" s="304"/>
      <c r="K43" s="283"/>
      <c r="L43" s="38">
        <v>2014</v>
      </c>
      <c r="M43" s="59">
        <f t="shared" si="1"/>
        <v>437</v>
      </c>
      <c r="N43" s="59"/>
      <c r="O43" s="59"/>
      <c r="P43" s="59">
        <v>437</v>
      </c>
      <c r="Q43" s="59"/>
      <c r="R43" s="59"/>
      <c r="S43" s="150"/>
    </row>
    <row r="44" spans="1:19" ht="42.75" customHeight="1">
      <c r="A44" s="273"/>
      <c r="B44" s="279"/>
      <c r="C44" s="279"/>
      <c r="D44" s="279"/>
      <c r="E44" s="279"/>
      <c r="F44" s="279"/>
      <c r="G44" s="279"/>
      <c r="H44" s="279"/>
      <c r="I44" s="279"/>
      <c r="J44" s="304"/>
      <c r="K44" s="278"/>
      <c r="L44" s="38">
        <v>2015</v>
      </c>
      <c r="M44" s="59">
        <f t="shared" si="1"/>
        <v>437</v>
      </c>
      <c r="N44" s="59"/>
      <c r="O44" s="59"/>
      <c r="P44" s="59">
        <v>437</v>
      </c>
      <c r="Q44" s="59"/>
      <c r="R44" s="59"/>
      <c r="S44" s="150"/>
    </row>
    <row r="45" spans="1:19" ht="12.75" customHeight="1">
      <c r="A45" s="273"/>
      <c r="B45" s="279" t="s">
        <v>105</v>
      </c>
      <c r="C45" s="279">
        <v>55</v>
      </c>
      <c r="D45" s="279">
        <v>9</v>
      </c>
      <c r="E45" s="279">
        <v>9</v>
      </c>
      <c r="F45" s="279">
        <v>9</v>
      </c>
      <c r="G45" s="279">
        <v>9</v>
      </c>
      <c r="H45" s="279">
        <v>10</v>
      </c>
      <c r="I45" s="279">
        <v>9</v>
      </c>
      <c r="J45" s="304" t="s">
        <v>228</v>
      </c>
      <c r="K45" s="282" t="s">
        <v>284</v>
      </c>
      <c r="L45" s="38">
        <v>2010</v>
      </c>
      <c r="M45" s="59">
        <f t="shared" si="1"/>
        <v>434</v>
      </c>
      <c r="N45" s="59">
        <v>390</v>
      </c>
      <c r="O45" s="59"/>
      <c r="P45" s="59">
        <v>44</v>
      </c>
      <c r="Q45" s="59"/>
      <c r="R45" s="59"/>
      <c r="S45" s="150"/>
    </row>
    <row r="46" spans="1:19" ht="12.75">
      <c r="A46" s="273"/>
      <c r="B46" s="279"/>
      <c r="C46" s="279"/>
      <c r="D46" s="279"/>
      <c r="E46" s="279"/>
      <c r="F46" s="279"/>
      <c r="G46" s="279"/>
      <c r="H46" s="279"/>
      <c r="I46" s="279"/>
      <c r="J46" s="304"/>
      <c r="K46" s="283"/>
      <c r="L46" s="38">
        <v>2011</v>
      </c>
      <c r="M46" s="59">
        <f t="shared" si="1"/>
        <v>434</v>
      </c>
      <c r="N46" s="59">
        <v>390</v>
      </c>
      <c r="O46" s="59"/>
      <c r="P46" s="59">
        <v>44</v>
      </c>
      <c r="Q46" s="59"/>
      <c r="R46" s="59"/>
      <c r="S46" s="150"/>
    </row>
    <row r="47" spans="1:19" ht="12.75">
      <c r="A47" s="273"/>
      <c r="B47" s="279"/>
      <c r="C47" s="279"/>
      <c r="D47" s="279"/>
      <c r="E47" s="279"/>
      <c r="F47" s="279"/>
      <c r="G47" s="279"/>
      <c r="H47" s="279"/>
      <c r="I47" s="279"/>
      <c r="J47" s="304"/>
      <c r="K47" s="283"/>
      <c r="L47" s="38">
        <v>2012</v>
      </c>
      <c r="M47" s="59">
        <f t="shared" si="1"/>
        <v>434</v>
      </c>
      <c r="N47" s="59">
        <v>390</v>
      </c>
      <c r="O47" s="59"/>
      <c r="P47" s="59">
        <v>44</v>
      </c>
      <c r="Q47" s="59"/>
      <c r="R47" s="59"/>
      <c r="S47" s="150"/>
    </row>
    <row r="48" spans="1:19" ht="12.75">
      <c r="A48" s="273"/>
      <c r="B48" s="279"/>
      <c r="C48" s="279"/>
      <c r="D48" s="279"/>
      <c r="E48" s="279"/>
      <c r="F48" s="279"/>
      <c r="G48" s="279"/>
      <c r="H48" s="279"/>
      <c r="I48" s="279"/>
      <c r="J48" s="304"/>
      <c r="K48" s="283"/>
      <c r="L48" s="38">
        <v>2013</v>
      </c>
      <c r="M48" s="59">
        <f t="shared" si="1"/>
        <v>434</v>
      </c>
      <c r="N48" s="59">
        <v>390</v>
      </c>
      <c r="O48" s="59"/>
      <c r="P48" s="59">
        <v>44</v>
      </c>
      <c r="Q48" s="59"/>
      <c r="R48" s="59"/>
      <c r="S48" s="150"/>
    </row>
    <row r="49" spans="1:19" ht="12.75">
      <c r="A49" s="273"/>
      <c r="B49" s="279"/>
      <c r="C49" s="279"/>
      <c r="D49" s="279"/>
      <c r="E49" s="279"/>
      <c r="F49" s="279"/>
      <c r="G49" s="279"/>
      <c r="H49" s="279"/>
      <c r="I49" s="279"/>
      <c r="J49" s="304"/>
      <c r="K49" s="283"/>
      <c r="L49" s="38">
        <v>2014</v>
      </c>
      <c r="M49" s="59">
        <f t="shared" si="1"/>
        <v>434</v>
      </c>
      <c r="N49" s="59">
        <v>390</v>
      </c>
      <c r="O49" s="59"/>
      <c r="P49" s="59">
        <v>44</v>
      </c>
      <c r="Q49" s="59"/>
      <c r="R49" s="59"/>
      <c r="S49" s="150"/>
    </row>
    <row r="50" spans="1:19" ht="46.5" customHeight="1">
      <c r="A50" s="273"/>
      <c r="B50" s="279"/>
      <c r="C50" s="279"/>
      <c r="D50" s="279"/>
      <c r="E50" s="279"/>
      <c r="F50" s="279"/>
      <c r="G50" s="279"/>
      <c r="H50" s="279"/>
      <c r="I50" s="279"/>
      <c r="J50" s="304"/>
      <c r="K50" s="278"/>
      <c r="L50" s="38">
        <v>2015</v>
      </c>
      <c r="M50" s="59">
        <f t="shared" si="1"/>
        <v>434</v>
      </c>
      <c r="N50" s="59">
        <v>390</v>
      </c>
      <c r="O50" s="59"/>
      <c r="P50" s="59">
        <v>44</v>
      </c>
      <c r="Q50" s="59"/>
      <c r="R50" s="59"/>
      <c r="S50" s="150"/>
    </row>
    <row r="51" spans="1:19" ht="12.75" customHeight="1">
      <c r="A51" s="273"/>
      <c r="B51" s="275" t="s">
        <v>234</v>
      </c>
      <c r="C51" s="279">
        <f>SUM(D51:I56)</f>
        <v>51</v>
      </c>
      <c r="D51" s="279">
        <v>5</v>
      </c>
      <c r="E51" s="279">
        <v>8</v>
      </c>
      <c r="F51" s="279">
        <v>10</v>
      </c>
      <c r="G51" s="279">
        <v>8</v>
      </c>
      <c r="H51" s="279">
        <v>10</v>
      </c>
      <c r="I51" s="279">
        <v>10</v>
      </c>
      <c r="J51" s="304" t="s">
        <v>229</v>
      </c>
      <c r="K51" s="282" t="s">
        <v>284</v>
      </c>
      <c r="L51" s="38">
        <v>2010</v>
      </c>
      <c r="M51" s="59">
        <f t="shared" si="1"/>
        <v>52</v>
      </c>
      <c r="N51" s="59">
        <v>52</v>
      </c>
      <c r="O51" s="59"/>
      <c r="P51" s="59"/>
      <c r="Q51" s="59"/>
      <c r="R51" s="59"/>
      <c r="S51" s="150"/>
    </row>
    <row r="52" spans="1:19" ht="12.75">
      <c r="A52" s="273"/>
      <c r="B52" s="275"/>
      <c r="C52" s="279"/>
      <c r="D52" s="279"/>
      <c r="E52" s="279"/>
      <c r="F52" s="279"/>
      <c r="G52" s="279"/>
      <c r="H52" s="279"/>
      <c r="I52" s="279"/>
      <c r="J52" s="304"/>
      <c r="K52" s="283"/>
      <c r="L52" s="38">
        <v>2011</v>
      </c>
      <c r="M52" s="59">
        <f t="shared" si="1"/>
        <v>103</v>
      </c>
      <c r="N52" s="59">
        <v>103</v>
      </c>
      <c r="O52" s="59"/>
      <c r="P52" s="59"/>
      <c r="Q52" s="59"/>
      <c r="R52" s="59"/>
      <c r="S52" s="150"/>
    </row>
    <row r="53" spans="1:19" ht="12.75">
      <c r="A53" s="273"/>
      <c r="B53" s="275"/>
      <c r="C53" s="279"/>
      <c r="D53" s="279"/>
      <c r="E53" s="279"/>
      <c r="F53" s="279"/>
      <c r="G53" s="279"/>
      <c r="H53" s="279"/>
      <c r="I53" s="279"/>
      <c r="J53" s="304"/>
      <c r="K53" s="283"/>
      <c r="L53" s="38">
        <v>2012</v>
      </c>
      <c r="M53" s="59">
        <f t="shared" si="1"/>
        <v>152</v>
      </c>
      <c r="N53" s="59">
        <v>152</v>
      </c>
      <c r="O53" s="59"/>
      <c r="P53" s="59"/>
      <c r="Q53" s="59"/>
      <c r="R53" s="59"/>
      <c r="S53" s="150"/>
    </row>
    <row r="54" spans="1:19" ht="12.75">
      <c r="A54" s="273"/>
      <c r="B54" s="275"/>
      <c r="C54" s="279"/>
      <c r="D54" s="279"/>
      <c r="E54" s="279"/>
      <c r="F54" s="279"/>
      <c r="G54" s="279"/>
      <c r="H54" s="279"/>
      <c r="I54" s="279"/>
      <c r="J54" s="304"/>
      <c r="K54" s="283"/>
      <c r="L54" s="38">
        <v>2013</v>
      </c>
      <c r="M54" s="59">
        <f t="shared" si="1"/>
        <v>103</v>
      </c>
      <c r="N54" s="59">
        <v>103</v>
      </c>
      <c r="O54" s="59"/>
      <c r="P54" s="59"/>
      <c r="Q54" s="59"/>
      <c r="R54" s="59"/>
      <c r="S54" s="150"/>
    </row>
    <row r="55" spans="1:19" ht="12.75">
      <c r="A55" s="273"/>
      <c r="B55" s="275"/>
      <c r="C55" s="279"/>
      <c r="D55" s="279"/>
      <c r="E55" s="279"/>
      <c r="F55" s="279"/>
      <c r="G55" s="279"/>
      <c r="H55" s="279"/>
      <c r="I55" s="279"/>
      <c r="J55" s="304"/>
      <c r="K55" s="283"/>
      <c r="L55" s="38">
        <v>2014</v>
      </c>
      <c r="M55" s="59">
        <f t="shared" si="1"/>
        <v>152</v>
      </c>
      <c r="N55" s="59">
        <v>152</v>
      </c>
      <c r="O55" s="59"/>
      <c r="P55" s="59"/>
      <c r="Q55" s="59"/>
      <c r="R55" s="59"/>
      <c r="S55" s="150"/>
    </row>
    <row r="56" spans="1:19" ht="53.25" customHeight="1">
      <c r="A56" s="273"/>
      <c r="B56" s="275"/>
      <c r="C56" s="279"/>
      <c r="D56" s="279"/>
      <c r="E56" s="279"/>
      <c r="F56" s="279"/>
      <c r="G56" s="279"/>
      <c r="H56" s="279"/>
      <c r="I56" s="279"/>
      <c r="J56" s="304"/>
      <c r="K56" s="278"/>
      <c r="L56" s="38">
        <v>2015</v>
      </c>
      <c r="M56" s="59">
        <f t="shared" si="1"/>
        <v>152</v>
      </c>
      <c r="N56" s="59">
        <v>152</v>
      </c>
      <c r="O56" s="59"/>
      <c r="P56" s="59"/>
      <c r="Q56" s="59"/>
      <c r="R56" s="59"/>
      <c r="S56" s="150"/>
    </row>
    <row r="57" spans="1:19" ht="12.75" customHeight="1">
      <c r="A57" s="273"/>
      <c r="B57" s="279" t="s">
        <v>105</v>
      </c>
      <c r="C57" s="279">
        <v>3</v>
      </c>
      <c r="D57" s="279"/>
      <c r="E57" s="279"/>
      <c r="F57" s="279"/>
      <c r="G57" s="279">
        <v>1</v>
      </c>
      <c r="H57" s="279">
        <v>1</v>
      </c>
      <c r="I57" s="279">
        <v>1</v>
      </c>
      <c r="J57" s="280" t="s">
        <v>230</v>
      </c>
      <c r="K57" s="282" t="s">
        <v>284</v>
      </c>
      <c r="L57" s="38">
        <v>2010</v>
      </c>
      <c r="M57" s="59"/>
      <c r="N57" s="59"/>
      <c r="O57" s="59"/>
      <c r="P57" s="59"/>
      <c r="Q57" s="59"/>
      <c r="R57" s="59"/>
      <c r="S57" s="150"/>
    </row>
    <row r="58" spans="1:19" ht="12.75">
      <c r="A58" s="273"/>
      <c r="B58" s="279"/>
      <c r="C58" s="279"/>
      <c r="D58" s="279"/>
      <c r="E58" s="279"/>
      <c r="F58" s="279"/>
      <c r="G58" s="279"/>
      <c r="H58" s="279"/>
      <c r="I58" s="279"/>
      <c r="J58" s="273"/>
      <c r="K58" s="283"/>
      <c r="L58" s="38">
        <v>2011</v>
      </c>
      <c r="M58" s="59"/>
      <c r="N58" s="59"/>
      <c r="O58" s="59"/>
      <c r="P58" s="59"/>
      <c r="Q58" s="59"/>
      <c r="R58" s="59"/>
      <c r="S58" s="150"/>
    </row>
    <row r="59" spans="1:19" ht="12.75">
      <c r="A59" s="273"/>
      <c r="B59" s="279"/>
      <c r="C59" s="279"/>
      <c r="D59" s="279"/>
      <c r="E59" s="279"/>
      <c r="F59" s="279"/>
      <c r="G59" s="279"/>
      <c r="H59" s="279"/>
      <c r="I59" s="279"/>
      <c r="J59" s="273"/>
      <c r="K59" s="283"/>
      <c r="L59" s="38">
        <v>2012</v>
      </c>
      <c r="M59" s="59"/>
      <c r="N59" s="59"/>
      <c r="O59" s="59"/>
      <c r="P59" s="59"/>
      <c r="Q59" s="59"/>
      <c r="R59" s="59"/>
      <c r="S59" s="150"/>
    </row>
    <row r="60" spans="1:19" ht="12.75">
      <c r="A60" s="273"/>
      <c r="B60" s="279"/>
      <c r="C60" s="279"/>
      <c r="D60" s="279"/>
      <c r="E60" s="279"/>
      <c r="F60" s="279"/>
      <c r="G60" s="279"/>
      <c r="H60" s="279"/>
      <c r="I60" s="279"/>
      <c r="J60" s="273"/>
      <c r="K60" s="283"/>
      <c r="L60" s="38">
        <v>2013</v>
      </c>
      <c r="M60" s="59">
        <f t="shared" si="1"/>
        <v>207</v>
      </c>
      <c r="N60" s="59">
        <v>187</v>
      </c>
      <c r="O60" s="59"/>
      <c r="P60" s="59">
        <v>20</v>
      </c>
      <c r="Q60" s="59"/>
      <c r="R60" s="59"/>
      <c r="S60" s="150"/>
    </row>
    <row r="61" spans="1:19" ht="13.5" customHeight="1">
      <c r="A61" s="273"/>
      <c r="B61" s="279"/>
      <c r="C61" s="279"/>
      <c r="D61" s="279"/>
      <c r="E61" s="279"/>
      <c r="F61" s="279"/>
      <c r="G61" s="279"/>
      <c r="H61" s="279"/>
      <c r="I61" s="279"/>
      <c r="J61" s="273"/>
      <c r="K61" s="283"/>
      <c r="L61" s="38">
        <v>2014</v>
      </c>
      <c r="M61" s="59">
        <f t="shared" si="1"/>
        <v>207</v>
      </c>
      <c r="N61" s="59">
        <v>187</v>
      </c>
      <c r="O61" s="59"/>
      <c r="P61" s="59">
        <v>20</v>
      </c>
      <c r="Q61" s="59"/>
      <c r="R61" s="59"/>
      <c r="S61" s="150"/>
    </row>
    <row r="62" spans="1:19" ht="47.25" customHeight="1">
      <c r="A62" s="274"/>
      <c r="B62" s="279"/>
      <c r="C62" s="279"/>
      <c r="D62" s="279"/>
      <c r="E62" s="279"/>
      <c r="F62" s="279"/>
      <c r="G62" s="279"/>
      <c r="H62" s="279"/>
      <c r="I62" s="279"/>
      <c r="J62" s="274"/>
      <c r="K62" s="278"/>
      <c r="L62" s="38">
        <v>2015</v>
      </c>
      <c r="M62" s="59">
        <f t="shared" si="1"/>
        <v>207</v>
      </c>
      <c r="N62" s="59">
        <v>187</v>
      </c>
      <c r="O62" s="59"/>
      <c r="P62" s="59">
        <v>20</v>
      </c>
      <c r="Q62" s="59"/>
      <c r="R62" s="59"/>
      <c r="S62" s="150"/>
    </row>
    <row r="63" spans="1:19" ht="15.75">
      <c r="A63" s="276" t="s">
        <v>34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7"/>
      <c r="L63" s="47" t="s">
        <v>25</v>
      </c>
      <c r="M63" s="58">
        <f t="shared" si="1"/>
        <v>2550</v>
      </c>
      <c r="N63" s="58">
        <f>SUM(N64:N69)</f>
        <v>2292</v>
      </c>
      <c r="O63" s="58"/>
      <c r="P63" s="58">
        <f>SUM(P64:P69)</f>
        <v>258</v>
      </c>
      <c r="Q63" s="59"/>
      <c r="R63" s="59"/>
      <c r="S63" s="150"/>
    </row>
    <row r="64" spans="1:19" ht="12.75">
      <c r="A64" s="66"/>
      <c r="B64" s="56"/>
      <c r="C64" s="56"/>
      <c r="D64" s="56"/>
      <c r="E64" s="56"/>
      <c r="F64" s="56"/>
      <c r="G64" s="56"/>
      <c r="H64" s="56"/>
      <c r="I64" s="56"/>
      <c r="J64" s="64"/>
      <c r="K64" s="253"/>
      <c r="L64" s="38">
        <v>2010</v>
      </c>
      <c r="M64" s="59">
        <f t="shared" si="1"/>
        <v>425</v>
      </c>
      <c r="N64" s="59">
        <f aca="true" t="shared" si="3" ref="N64:N69">N70+N76+N82</f>
        <v>382</v>
      </c>
      <c r="O64" s="59"/>
      <c r="P64" s="59">
        <v>43</v>
      </c>
      <c r="Q64" s="59"/>
      <c r="R64" s="59"/>
      <c r="S64" s="150"/>
    </row>
    <row r="65" spans="1:19" ht="12.75">
      <c r="A65" s="66"/>
      <c r="B65" s="56"/>
      <c r="C65" s="56"/>
      <c r="D65" s="56"/>
      <c r="E65" s="56"/>
      <c r="F65" s="56"/>
      <c r="G65" s="56"/>
      <c r="H65" s="56"/>
      <c r="I65" s="56"/>
      <c r="J65" s="64"/>
      <c r="K65" s="253"/>
      <c r="L65" s="38">
        <v>2011</v>
      </c>
      <c r="M65" s="59">
        <f t="shared" si="1"/>
        <v>425</v>
      </c>
      <c r="N65" s="59">
        <f t="shared" si="3"/>
        <v>382</v>
      </c>
      <c r="O65" s="59"/>
      <c r="P65" s="59">
        <v>43</v>
      </c>
      <c r="Q65" s="59"/>
      <c r="R65" s="59"/>
      <c r="S65" s="150"/>
    </row>
    <row r="66" spans="1:19" ht="12.75">
      <c r="A66" s="66"/>
      <c r="B66" s="56"/>
      <c r="C66" s="56"/>
      <c r="D66" s="56"/>
      <c r="E66" s="56"/>
      <c r="F66" s="56"/>
      <c r="G66" s="56"/>
      <c r="H66" s="56"/>
      <c r="I66" s="56"/>
      <c r="J66" s="64"/>
      <c r="K66" s="253"/>
      <c r="L66" s="38">
        <v>2012</v>
      </c>
      <c r="M66" s="59">
        <f t="shared" si="1"/>
        <v>425</v>
      </c>
      <c r="N66" s="59">
        <f t="shared" si="3"/>
        <v>382</v>
      </c>
      <c r="O66" s="59"/>
      <c r="P66" s="59">
        <v>43</v>
      </c>
      <c r="Q66" s="59"/>
      <c r="R66" s="59"/>
      <c r="S66" s="150"/>
    </row>
    <row r="67" spans="1:19" ht="12.75">
      <c r="A67" s="66"/>
      <c r="B67" s="56"/>
      <c r="C67" s="56"/>
      <c r="D67" s="56"/>
      <c r="E67" s="56"/>
      <c r="F67" s="56"/>
      <c r="G67" s="56"/>
      <c r="H67" s="56"/>
      <c r="I67" s="56"/>
      <c r="J67" s="64"/>
      <c r="K67" s="253"/>
      <c r="L67" s="38">
        <v>2013</v>
      </c>
      <c r="M67" s="59">
        <f t="shared" si="1"/>
        <v>425</v>
      </c>
      <c r="N67" s="59">
        <f t="shared" si="3"/>
        <v>382</v>
      </c>
      <c r="O67" s="59"/>
      <c r="P67" s="59">
        <v>43</v>
      </c>
      <c r="Q67" s="59"/>
      <c r="R67" s="59"/>
      <c r="S67" s="150"/>
    </row>
    <row r="68" spans="1:19" ht="12.75">
      <c r="A68" s="66"/>
      <c r="B68" s="56"/>
      <c r="C68" s="56"/>
      <c r="D68" s="56"/>
      <c r="E68" s="56"/>
      <c r="F68" s="56"/>
      <c r="G68" s="56"/>
      <c r="H68" s="56"/>
      <c r="I68" s="56"/>
      <c r="J68" s="64"/>
      <c r="K68" s="253"/>
      <c r="L68" s="38">
        <v>2014</v>
      </c>
      <c r="M68" s="59">
        <f t="shared" si="1"/>
        <v>425</v>
      </c>
      <c r="N68" s="59">
        <f t="shared" si="3"/>
        <v>382</v>
      </c>
      <c r="O68" s="59"/>
      <c r="P68" s="59">
        <v>43</v>
      </c>
      <c r="Q68" s="59"/>
      <c r="R68" s="59"/>
      <c r="S68" s="150"/>
    </row>
    <row r="69" spans="1:19" ht="12.75">
      <c r="A69" s="66"/>
      <c r="B69" s="56"/>
      <c r="C69" s="56"/>
      <c r="D69" s="56"/>
      <c r="E69" s="56"/>
      <c r="F69" s="56"/>
      <c r="G69" s="56"/>
      <c r="H69" s="56"/>
      <c r="I69" s="56"/>
      <c r="J69" s="64"/>
      <c r="K69" s="253"/>
      <c r="L69" s="38">
        <v>2015</v>
      </c>
      <c r="M69" s="59">
        <f t="shared" si="1"/>
        <v>425</v>
      </c>
      <c r="N69" s="59">
        <f t="shared" si="3"/>
        <v>382</v>
      </c>
      <c r="O69" s="59"/>
      <c r="P69" s="59">
        <v>43</v>
      </c>
      <c r="Q69" s="59"/>
      <c r="R69" s="59"/>
      <c r="S69" s="150"/>
    </row>
    <row r="70" spans="1:19" ht="12.75" customHeight="1">
      <c r="A70" s="280" t="s">
        <v>231</v>
      </c>
      <c r="B70" s="279" t="s">
        <v>105</v>
      </c>
      <c r="C70" s="279">
        <v>15</v>
      </c>
      <c r="D70" s="279">
        <v>3</v>
      </c>
      <c r="E70" s="279">
        <v>2</v>
      </c>
      <c r="F70" s="279">
        <v>2</v>
      </c>
      <c r="G70" s="279">
        <v>3</v>
      </c>
      <c r="H70" s="279">
        <v>2</v>
      </c>
      <c r="I70" s="279">
        <v>3</v>
      </c>
      <c r="J70" s="304" t="s">
        <v>227</v>
      </c>
      <c r="K70" s="282" t="s">
        <v>284</v>
      </c>
      <c r="L70" s="38">
        <v>2010</v>
      </c>
      <c r="M70" s="59">
        <f t="shared" si="1"/>
        <v>22</v>
      </c>
      <c r="N70" s="59"/>
      <c r="O70" s="59"/>
      <c r="P70" s="59">
        <v>22</v>
      </c>
      <c r="Q70" s="59"/>
      <c r="R70" s="59"/>
      <c r="S70" s="150"/>
    </row>
    <row r="71" spans="1:19" ht="12.75">
      <c r="A71" s="273"/>
      <c r="B71" s="279"/>
      <c r="C71" s="279"/>
      <c r="D71" s="279"/>
      <c r="E71" s="279"/>
      <c r="F71" s="279"/>
      <c r="G71" s="279"/>
      <c r="H71" s="279"/>
      <c r="I71" s="279"/>
      <c r="J71" s="304"/>
      <c r="K71" s="283"/>
      <c r="L71" s="38">
        <v>2011</v>
      </c>
      <c r="M71" s="59">
        <f t="shared" si="1"/>
        <v>22</v>
      </c>
      <c r="N71" s="59"/>
      <c r="O71" s="59"/>
      <c r="P71" s="59">
        <v>22</v>
      </c>
      <c r="Q71" s="59"/>
      <c r="R71" s="59"/>
      <c r="S71" s="150"/>
    </row>
    <row r="72" spans="1:19" ht="12.75">
      <c r="A72" s="273"/>
      <c r="B72" s="279"/>
      <c r="C72" s="279"/>
      <c r="D72" s="279"/>
      <c r="E72" s="279"/>
      <c r="F72" s="279"/>
      <c r="G72" s="279"/>
      <c r="H72" s="279"/>
      <c r="I72" s="279"/>
      <c r="J72" s="304"/>
      <c r="K72" s="283"/>
      <c r="L72" s="38">
        <v>2012</v>
      </c>
      <c r="M72" s="59">
        <f t="shared" si="1"/>
        <v>22</v>
      </c>
      <c r="N72" s="59"/>
      <c r="O72" s="59"/>
      <c r="P72" s="59">
        <v>22</v>
      </c>
      <c r="Q72" s="59"/>
      <c r="R72" s="59"/>
      <c r="S72" s="150"/>
    </row>
    <row r="73" spans="1:19" ht="12.75">
      <c r="A73" s="273"/>
      <c r="B73" s="279"/>
      <c r="C73" s="279"/>
      <c r="D73" s="279"/>
      <c r="E73" s="279"/>
      <c r="F73" s="279"/>
      <c r="G73" s="279"/>
      <c r="H73" s="279"/>
      <c r="I73" s="279"/>
      <c r="J73" s="304"/>
      <c r="K73" s="283"/>
      <c r="L73" s="38">
        <v>2013</v>
      </c>
      <c r="M73" s="59">
        <f t="shared" si="1"/>
        <v>22</v>
      </c>
      <c r="N73" s="59"/>
      <c r="O73" s="59"/>
      <c r="P73" s="59">
        <v>22</v>
      </c>
      <c r="Q73" s="59"/>
      <c r="R73" s="59"/>
      <c r="S73" s="150"/>
    </row>
    <row r="74" spans="1:19" ht="12.75">
      <c r="A74" s="273"/>
      <c r="B74" s="279"/>
      <c r="C74" s="279"/>
      <c r="D74" s="279"/>
      <c r="E74" s="279"/>
      <c r="F74" s="279"/>
      <c r="G74" s="279"/>
      <c r="H74" s="279"/>
      <c r="I74" s="279"/>
      <c r="J74" s="304"/>
      <c r="K74" s="283"/>
      <c r="L74" s="38">
        <v>2014</v>
      </c>
      <c r="M74" s="59">
        <f t="shared" si="1"/>
        <v>22</v>
      </c>
      <c r="N74" s="59"/>
      <c r="O74" s="59"/>
      <c r="P74" s="59">
        <v>22</v>
      </c>
      <c r="Q74" s="59"/>
      <c r="R74" s="59"/>
      <c r="S74" s="150"/>
    </row>
    <row r="75" spans="1:19" ht="47.25" customHeight="1">
      <c r="A75" s="273"/>
      <c r="B75" s="279"/>
      <c r="C75" s="279"/>
      <c r="D75" s="279"/>
      <c r="E75" s="279"/>
      <c r="F75" s="279"/>
      <c r="G75" s="279"/>
      <c r="H75" s="279"/>
      <c r="I75" s="279"/>
      <c r="J75" s="304"/>
      <c r="K75" s="278"/>
      <c r="L75" s="38">
        <v>2015</v>
      </c>
      <c r="M75" s="59">
        <f t="shared" si="1"/>
        <v>22</v>
      </c>
      <c r="N75" s="59"/>
      <c r="O75" s="59"/>
      <c r="P75" s="59">
        <v>22</v>
      </c>
      <c r="Q75" s="59"/>
      <c r="R75" s="59"/>
      <c r="S75" s="150"/>
    </row>
    <row r="76" spans="1:19" ht="12.75" customHeight="1">
      <c r="A76" s="273"/>
      <c r="B76" s="279" t="s">
        <v>105</v>
      </c>
      <c r="C76" s="279">
        <v>47</v>
      </c>
      <c r="D76" s="279">
        <v>7</v>
      </c>
      <c r="E76" s="279">
        <v>8</v>
      </c>
      <c r="F76" s="279">
        <v>8</v>
      </c>
      <c r="G76" s="279">
        <v>8</v>
      </c>
      <c r="H76" s="279">
        <v>8</v>
      </c>
      <c r="I76" s="279">
        <v>8</v>
      </c>
      <c r="J76" s="304" t="s">
        <v>228</v>
      </c>
      <c r="K76" s="282" t="s">
        <v>284</v>
      </c>
      <c r="L76" s="38">
        <v>2010</v>
      </c>
      <c r="M76" s="59">
        <f t="shared" si="1"/>
        <v>201</v>
      </c>
      <c r="N76" s="59">
        <v>180</v>
      </c>
      <c r="O76" s="59"/>
      <c r="P76" s="59">
        <v>21</v>
      </c>
      <c r="Q76" s="59"/>
      <c r="R76" s="59"/>
      <c r="S76" s="150"/>
    </row>
    <row r="77" spans="1:19" ht="12.75">
      <c r="A77" s="273"/>
      <c r="B77" s="279"/>
      <c r="C77" s="279"/>
      <c r="D77" s="279"/>
      <c r="E77" s="279"/>
      <c r="F77" s="279"/>
      <c r="G77" s="279"/>
      <c r="H77" s="279"/>
      <c r="I77" s="279"/>
      <c r="J77" s="304"/>
      <c r="K77" s="283"/>
      <c r="L77" s="38">
        <v>2011</v>
      </c>
      <c r="M77" s="59">
        <f t="shared" si="1"/>
        <v>201</v>
      </c>
      <c r="N77" s="59">
        <v>180</v>
      </c>
      <c r="O77" s="59"/>
      <c r="P77" s="59">
        <v>21</v>
      </c>
      <c r="Q77" s="59"/>
      <c r="R77" s="59"/>
      <c r="S77" s="150"/>
    </row>
    <row r="78" spans="1:19" ht="12.75">
      <c r="A78" s="273"/>
      <c r="B78" s="279"/>
      <c r="C78" s="279"/>
      <c r="D78" s="279"/>
      <c r="E78" s="279"/>
      <c r="F78" s="279"/>
      <c r="G78" s="279"/>
      <c r="H78" s="279"/>
      <c r="I78" s="279"/>
      <c r="J78" s="304"/>
      <c r="K78" s="283"/>
      <c r="L78" s="38">
        <v>2012</v>
      </c>
      <c r="M78" s="59">
        <f aca="true" t="shared" si="4" ref="M78:M147">SUM(N78:R78)</f>
        <v>201</v>
      </c>
      <c r="N78" s="59">
        <v>180</v>
      </c>
      <c r="O78" s="59"/>
      <c r="P78" s="59">
        <v>21</v>
      </c>
      <c r="Q78" s="59"/>
      <c r="R78" s="59"/>
      <c r="S78" s="150"/>
    </row>
    <row r="79" spans="1:19" ht="12.75">
      <c r="A79" s="273"/>
      <c r="B79" s="279"/>
      <c r="C79" s="279"/>
      <c r="D79" s="279"/>
      <c r="E79" s="279"/>
      <c r="F79" s="279"/>
      <c r="G79" s="279"/>
      <c r="H79" s="279"/>
      <c r="I79" s="279"/>
      <c r="J79" s="304"/>
      <c r="K79" s="283"/>
      <c r="L79" s="38">
        <v>2013</v>
      </c>
      <c r="M79" s="59">
        <f t="shared" si="4"/>
        <v>201</v>
      </c>
      <c r="N79" s="59">
        <v>180</v>
      </c>
      <c r="O79" s="59"/>
      <c r="P79" s="59">
        <v>21</v>
      </c>
      <c r="Q79" s="59"/>
      <c r="R79" s="59"/>
      <c r="S79" s="150"/>
    </row>
    <row r="80" spans="1:19" ht="12.75">
      <c r="A80" s="273"/>
      <c r="B80" s="279"/>
      <c r="C80" s="279"/>
      <c r="D80" s="279"/>
      <c r="E80" s="279"/>
      <c r="F80" s="279"/>
      <c r="G80" s="279"/>
      <c r="H80" s="279"/>
      <c r="I80" s="279"/>
      <c r="J80" s="304"/>
      <c r="K80" s="283"/>
      <c r="L80" s="38">
        <v>2014</v>
      </c>
      <c r="M80" s="59">
        <f t="shared" si="4"/>
        <v>201</v>
      </c>
      <c r="N80" s="59">
        <v>180</v>
      </c>
      <c r="O80" s="59"/>
      <c r="P80" s="59">
        <v>21</v>
      </c>
      <c r="Q80" s="59"/>
      <c r="R80" s="59"/>
      <c r="S80" s="150"/>
    </row>
    <row r="81" spans="1:19" ht="48" customHeight="1">
      <c r="A81" s="273"/>
      <c r="B81" s="279"/>
      <c r="C81" s="279"/>
      <c r="D81" s="279"/>
      <c r="E81" s="279"/>
      <c r="F81" s="279"/>
      <c r="G81" s="279"/>
      <c r="H81" s="279"/>
      <c r="I81" s="279"/>
      <c r="J81" s="304"/>
      <c r="K81" s="278"/>
      <c r="L81" s="38">
        <v>2015</v>
      </c>
      <c r="M81" s="59">
        <f t="shared" si="4"/>
        <v>201</v>
      </c>
      <c r="N81" s="59">
        <v>180</v>
      </c>
      <c r="O81" s="59"/>
      <c r="P81" s="59">
        <v>21</v>
      </c>
      <c r="Q81" s="59"/>
      <c r="R81" s="59"/>
      <c r="S81" s="150"/>
    </row>
    <row r="82" spans="1:19" ht="12.75" customHeight="1">
      <c r="A82" s="273"/>
      <c r="B82" s="275" t="s">
        <v>234</v>
      </c>
      <c r="C82" s="279">
        <v>35</v>
      </c>
      <c r="D82" s="279">
        <v>6</v>
      </c>
      <c r="E82" s="279">
        <v>6</v>
      </c>
      <c r="F82" s="279">
        <v>6</v>
      </c>
      <c r="G82" s="279">
        <v>6</v>
      </c>
      <c r="H82" s="279">
        <v>6</v>
      </c>
      <c r="I82" s="279">
        <v>5</v>
      </c>
      <c r="J82" s="304" t="s">
        <v>229</v>
      </c>
      <c r="K82" s="282" t="s">
        <v>284</v>
      </c>
      <c r="L82" s="38">
        <v>2010</v>
      </c>
      <c r="M82" s="59">
        <f t="shared" si="4"/>
        <v>202</v>
      </c>
      <c r="N82" s="59">
        <v>202</v>
      </c>
      <c r="O82" s="59"/>
      <c r="P82" s="59"/>
      <c r="Q82" s="59"/>
      <c r="R82" s="59"/>
      <c r="S82" s="150"/>
    </row>
    <row r="83" spans="1:19" ht="12.75">
      <c r="A83" s="273"/>
      <c r="B83" s="275"/>
      <c r="C83" s="279"/>
      <c r="D83" s="279"/>
      <c r="E83" s="279"/>
      <c r="F83" s="279"/>
      <c r="G83" s="279"/>
      <c r="H83" s="279"/>
      <c r="I83" s="279"/>
      <c r="J83" s="304"/>
      <c r="K83" s="283"/>
      <c r="L83" s="38">
        <v>2011</v>
      </c>
      <c r="M83" s="59">
        <f t="shared" si="4"/>
        <v>202</v>
      </c>
      <c r="N83" s="59">
        <v>202</v>
      </c>
      <c r="O83" s="59"/>
      <c r="P83" s="59"/>
      <c r="Q83" s="59"/>
      <c r="R83" s="59"/>
      <c r="S83" s="150"/>
    </row>
    <row r="84" spans="1:19" ht="12.75">
      <c r="A84" s="273"/>
      <c r="B84" s="275"/>
      <c r="C84" s="279"/>
      <c r="D84" s="279"/>
      <c r="E84" s="279"/>
      <c r="F84" s="279"/>
      <c r="G84" s="279"/>
      <c r="H84" s="279"/>
      <c r="I84" s="279"/>
      <c r="J84" s="304"/>
      <c r="K84" s="283"/>
      <c r="L84" s="38">
        <v>2012</v>
      </c>
      <c r="M84" s="59">
        <f t="shared" si="4"/>
        <v>202</v>
      </c>
      <c r="N84" s="59">
        <v>202</v>
      </c>
      <c r="O84" s="59"/>
      <c r="P84" s="59"/>
      <c r="Q84" s="59"/>
      <c r="R84" s="59"/>
      <c r="S84" s="150"/>
    </row>
    <row r="85" spans="1:19" ht="12.75">
      <c r="A85" s="273"/>
      <c r="B85" s="275"/>
      <c r="C85" s="279"/>
      <c r="D85" s="279"/>
      <c r="E85" s="279"/>
      <c r="F85" s="279"/>
      <c r="G85" s="279"/>
      <c r="H85" s="279"/>
      <c r="I85" s="279"/>
      <c r="J85" s="304"/>
      <c r="K85" s="283"/>
      <c r="L85" s="38">
        <v>2013</v>
      </c>
      <c r="M85" s="59">
        <f t="shared" si="4"/>
        <v>202</v>
      </c>
      <c r="N85" s="59">
        <v>202</v>
      </c>
      <c r="O85" s="59"/>
      <c r="P85" s="59"/>
      <c r="Q85" s="59"/>
      <c r="R85" s="59"/>
      <c r="S85" s="150"/>
    </row>
    <row r="86" spans="1:19" ht="12.75">
      <c r="A86" s="273"/>
      <c r="B86" s="275"/>
      <c r="C86" s="279"/>
      <c r="D86" s="279"/>
      <c r="E86" s="279"/>
      <c r="F86" s="279"/>
      <c r="G86" s="279"/>
      <c r="H86" s="279"/>
      <c r="I86" s="279"/>
      <c r="J86" s="304"/>
      <c r="K86" s="283"/>
      <c r="L86" s="38">
        <v>2014</v>
      </c>
      <c r="M86" s="59">
        <f t="shared" si="4"/>
        <v>202</v>
      </c>
      <c r="N86" s="59">
        <v>202</v>
      </c>
      <c r="O86" s="59"/>
      <c r="P86" s="59"/>
      <c r="Q86" s="59"/>
      <c r="R86" s="59"/>
      <c r="S86" s="150"/>
    </row>
    <row r="87" spans="1:19" ht="52.5" customHeight="1">
      <c r="A87" s="274"/>
      <c r="B87" s="275"/>
      <c r="C87" s="279"/>
      <c r="D87" s="279"/>
      <c r="E87" s="279"/>
      <c r="F87" s="279"/>
      <c r="G87" s="279"/>
      <c r="H87" s="279"/>
      <c r="I87" s="279"/>
      <c r="J87" s="304"/>
      <c r="K87" s="278"/>
      <c r="L87" s="38">
        <v>2015</v>
      </c>
      <c r="M87" s="59">
        <f t="shared" si="4"/>
        <v>202</v>
      </c>
      <c r="N87" s="59">
        <v>202</v>
      </c>
      <c r="O87" s="59"/>
      <c r="P87" s="59"/>
      <c r="Q87" s="59"/>
      <c r="R87" s="59"/>
      <c r="S87" s="150"/>
    </row>
    <row r="88" spans="1:19" ht="15.75">
      <c r="A88" s="276" t="s">
        <v>117</v>
      </c>
      <c r="B88" s="276"/>
      <c r="C88" s="276"/>
      <c r="D88" s="276"/>
      <c r="E88" s="276"/>
      <c r="F88" s="276"/>
      <c r="G88" s="276"/>
      <c r="H88" s="276"/>
      <c r="I88" s="276"/>
      <c r="J88" s="276"/>
      <c r="K88" s="277"/>
      <c r="L88" s="47" t="s">
        <v>25</v>
      </c>
      <c r="M88" s="58">
        <f t="shared" si="4"/>
        <v>4036</v>
      </c>
      <c r="N88" s="58">
        <f>SUM(N89:N94)</f>
        <v>2980</v>
      </c>
      <c r="O88" s="58"/>
      <c r="P88" s="58">
        <f>SUM(P89:P94)</f>
        <v>1056</v>
      </c>
      <c r="Q88" s="59"/>
      <c r="R88" s="59"/>
      <c r="S88" s="150"/>
    </row>
    <row r="89" spans="1:19" ht="12.75">
      <c r="A89" s="66"/>
      <c r="B89" s="56"/>
      <c r="C89" s="56"/>
      <c r="D89" s="56"/>
      <c r="E89" s="56"/>
      <c r="F89" s="56"/>
      <c r="G89" s="56"/>
      <c r="H89" s="56"/>
      <c r="I89" s="56"/>
      <c r="J89" s="64"/>
      <c r="K89" s="253"/>
      <c r="L89" s="38">
        <v>2010</v>
      </c>
      <c r="M89" s="59">
        <f t="shared" si="4"/>
        <v>706</v>
      </c>
      <c r="N89" s="59">
        <f aca="true" t="shared" si="5" ref="N89:N94">N95+N101+N107</f>
        <v>530</v>
      </c>
      <c r="O89" s="59"/>
      <c r="P89" s="59">
        <v>176</v>
      </c>
      <c r="Q89" s="59"/>
      <c r="R89" s="59"/>
      <c r="S89" s="150"/>
    </row>
    <row r="90" spans="1:19" ht="12.75">
      <c r="A90" s="66"/>
      <c r="B90" s="56"/>
      <c r="C90" s="56"/>
      <c r="D90" s="56"/>
      <c r="E90" s="56"/>
      <c r="F90" s="56"/>
      <c r="G90" s="56"/>
      <c r="H90" s="56"/>
      <c r="I90" s="56"/>
      <c r="J90" s="64"/>
      <c r="K90" s="253"/>
      <c r="L90" s="38">
        <v>2011</v>
      </c>
      <c r="M90" s="59">
        <f t="shared" si="4"/>
        <v>706</v>
      </c>
      <c r="N90" s="59">
        <f t="shared" si="5"/>
        <v>530</v>
      </c>
      <c r="O90" s="59"/>
      <c r="P90" s="59">
        <v>176</v>
      </c>
      <c r="Q90" s="59"/>
      <c r="R90" s="59"/>
      <c r="S90" s="150"/>
    </row>
    <row r="91" spans="1:19" ht="12.75">
      <c r="A91" s="66"/>
      <c r="B91" s="56"/>
      <c r="C91" s="56"/>
      <c r="D91" s="56"/>
      <c r="E91" s="56"/>
      <c r="F91" s="56"/>
      <c r="G91" s="56"/>
      <c r="H91" s="56"/>
      <c r="I91" s="56"/>
      <c r="J91" s="64"/>
      <c r="K91" s="253"/>
      <c r="L91" s="38">
        <v>2012</v>
      </c>
      <c r="M91" s="59">
        <f t="shared" si="4"/>
        <v>706</v>
      </c>
      <c r="N91" s="59">
        <f t="shared" si="5"/>
        <v>530</v>
      </c>
      <c r="O91" s="59"/>
      <c r="P91" s="59">
        <v>176</v>
      </c>
      <c r="Q91" s="59"/>
      <c r="R91" s="59"/>
      <c r="S91" s="150"/>
    </row>
    <row r="92" spans="1:19" ht="12.75">
      <c r="A92" s="66"/>
      <c r="B92" s="56"/>
      <c r="C92" s="56"/>
      <c r="D92" s="56"/>
      <c r="E92" s="56"/>
      <c r="F92" s="56"/>
      <c r="G92" s="56"/>
      <c r="H92" s="56"/>
      <c r="I92" s="56"/>
      <c r="J92" s="64"/>
      <c r="K92" s="253"/>
      <c r="L92" s="38">
        <v>2013</v>
      </c>
      <c r="M92" s="59">
        <f t="shared" si="4"/>
        <v>706</v>
      </c>
      <c r="N92" s="59">
        <f t="shared" si="5"/>
        <v>530</v>
      </c>
      <c r="O92" s="59"/>
      <c r="P92" s="59">
        <v>176</v>
      </c>
      <c r="Q92" s="59"/>
      <c r="R92" s="59"/>
      <c r="S92" s="150"/>
    </row>
    <row r="93" spans="1:19" ht="12.75">
      <c r="A93" s="66"/>
      <c r="B93" s="56"/>
      <c r="C93" s="56"/>
      <c r="D93" s="56"/>
      <c r="E93" s="56"/>
      <c r="F93" s="56"/>
      <c r="G93" s="56"/>
      <c r="H93" s="56"/>
      <c r="I93" s="56"/>
      <c r="J93" s="64"/>
      <c r="K93" s="253"/>
      <c r="L93" s="38">
        <v>2014</v>
      </c>
      <c r="M93" s="59">
        <f t="shared" si="4"/>
        <v>606</v>
      </c>
      <c r="N93" s="59">
        <f t="shared" si="5"/>
        <v>430</v>
      </c>
      <c r="O93" s="59"/>
      <c r="P93" s="59">
        <v>176</v>
      </c>
      <c r="Q93" s="59"/>
      <c r="R93" s="59"/>
      <c r="S93" s="150"/>
    </row>
    <row r="94" spans="1:19" ht="26.25" customHeight="1">
      <c r="A94" s="66"/>
      <c r="B94" s="56"/>
      <c r="C94" s="56"/>
      <c r="D94" s="56"/>
      <c r="E94" s="56"/>
      <c r="F94" s="56"/>
      <c r="G94" s="56"/>
      <c r="H94" s="56"/>
      <c r="I94" s="56"/>
      <c r="J94" s="64"/>
      <c r="K94" s="253"/>
      <c r="L94" s="38">
        <v>2015</v>
      </c>
      <c r="M94" s="59">
        <f t="shared" si="4"/>
        <v>606</v>
      </c>
      <c r="N94" s="59">
        <f t="shared" si="5"/>
        <v>430</v>
      </c>
      <c r="O94" s="59"/>
      <c r="P94" s="59">
        <v>176</v>
      </c>
      <c r="Q94" s="59"/>
      <c r="R94" s="59"/>
      <c r="S94" s="150"/>
    </row>
    <row r="95" spans="1:19" ht="12.75" customHeight="1">
      <c r="A95" s="280" t="s">
        <v>231</v>
      </c>
      <c r="B95" s="279" t="s">
        <v>105</v>
      </c>
      <c r="C95" s="279">
        <v>19</v>
      </c>
      <c r="D95" s="279">
        <v>3</v>
      </c>
      <c r="E95" s="279">
        <v>3</v>
      </c>
      <c r="F95" s="279">
        <v>3</v>
      </c>
      <c r="G95" s="279">
        <v>3</v>
      </c>
      <c r="H95" s="279">
        <v>3</v>
      </c>
      <c r="I95" s="279">
        <v>4</v>
      </c>
      <c r="J95" s="304" t="s">
        <v>227</v>
      </c>
      <c r="K95" s="282" t="s">
        <v>284</v>
      </c>
      <c r="L95" s="38">
        <v>2010</v>
      </c>
      <c r="M95" s="59">
        <f t="shared" si="4"/>
        <v>140</v>
      </c>
      <c r="N95" s="59"/>
      <c r="O95" s="59"/>
      <c r="P95" s="59">
        <v>140</v>
      </c>
      <c r="Q95" s="59"/>
      <c r="R95" s="59"/>
      <c r="S95" s="150"/>
    </row>
    <row r="96" spans="1:19" ht="12.75">
      <c r="A96" s="273"/>
      <c r="B96" s="279"/>
      <c r="C96" s="279"/>
      <c r="D96" s="279"/>
      <c r="E96" s="279"/>
      <c r="F96" s="279"/>
      <c r="G96" s="279"/>
      <c r="H96" s="279"/>
      <c r="I96" s="279"/>
      <c r="J96" s="304"/>
      <c r="K96" s="283"/>
      <c r="L96" s="38">
        <v>2011</v>
      </c>
      <c r="M96" s="59">
        <f t="shared" si="4"/>
        <v>140</v>
      </c>
      <c r="N96" s="59"/>
      <c r="O96" s="59"/>
      <c r="P96" s="59">
        <v>140</v>
      </c>
      <c r="Q96" s="59"/>
      <c r="R96" s="59"/>
      <c r="S96" s="150"/>
    </row>
    <row r="97" spans="1:19" ht="12.75">
      <c r="A97" s="273"/>
      <c r="B97" s="279"/>
      <c r="C97" s="279"/>
      <c r="D97" s="279"/>
      <c r="E97" s="279"/>
      <c r="F97" s="279"/>
      <c r="G97" s="279"/>
      <c r="H97" s="279"/>
      <c r="I97" s="279"/>
      <c r="J97" s="304"/>
      <c r="K97" s="283"/>
      <c r="L97" s="38">
        <v>2012</v>
      </c>
      <c r="M97" s="59">
        <f t="shared" si="4"/>
        <v>140</v>
      </c>
      <c r="N97" s="59"/>
      <c r="O97" s="59"/>
      <c r="P97" s="59">
        <v>140</v>
      </c>
      <c r="Q97" s="59"/>
      <c r="R97" s="59"/>
      <c r="S97" s="150"/>
    </row>
    <row r="98" spans="1:19" ht="12.75">
      <c r="A98" s="273"/>
      <c r="B98" s="279"/>
      <c r="C98" s="279"/>
      <c r="D98" s="279"/>
      <c r="E98" s="279"/>
      <c r="F98" s="279"/>
      <c r="G98" s="279"/>
      <c r="H98" s="279"/>
      <c r="I98" s="279"/>
      <c r="J98" s="304"/>
      <c r="K98" s="283"/>
      <c r="L98" s="38">
        <v>2013</v>
      </c>
      <c r="M98" s="59">
        <f t="shared" si="4"/>
        <v>140</v>
      </c>
      <c r="N98" s="59"/>
      <c r="O98" s="59"/>
      <c r="P98" s="59">
        <v>140</v>
      </c>
      <c r="Q98" s="59"/>
      <c r="R98" s="59"/>
      <c r="S98" s="150"/>
    </row>
    <row r="99" spans="1:19" ht="12.75">
      <c r="A99" s="273"/>
      <c r="B99" s="279"/>
      <c r="C99" s="279"/>
      <c r="D99" s="279"/>
      <c r="E99" s="279"/>
      <c r="F99" s="279"/>
      <c r="G99" s="279"/>
      <c r="H99" s="279"/>
      <c r="I99" s="279"/>
      <c r="J99" s="304"/>
      <c r="K99" s="283"/>
      <c r="L99" s="38">
        <v>2014</v>
      </c>
      <c r="M99" s="59">
        <f t="shared" si="4"/>
        <v>140</v>
      </c>
      <c r="N99" s="59"/>
      <c r="O99" s="59"/>
      <c r="P99" s="59">
        <v>140</v>
      </c>
      <c r="Q99" s="59"/>
      <c r="R99" s="59"/>
      <c r="S99" s="150"/>
    </row>
    <row r="100" spans="1:19" ht="45.75" customHeight="1">
      <c r="A100" s="273"/>
      <c r="B100" s="279"/>
      <c r="C100" s="279"/>
      <c r="D100" s="279"/>
      <c r="E100" s="279"/>
      <c r="F100" s="279"/>
      <c r="G100" s="279"/>
      <c r="H100" s="279"/>
      <c r="I100" s="279"/>
      <c r="J100" s="304"/>
      <c r="K100" s="278"/>
      <c r="L100" s="38">
        <v>2015</v>
      </c>
      <c r="M100" s="59">
        <f t="shared" si="4"/>
        <v>140</v>
      </c>
      <c r="N100" s="59"/>
      <c r="O100" s="59"/>
      <c r="P100" s="59">
        <v>140</v>
      </c>
      <c r="Q100" s="59"/>
      <c r="R100" s="59"/>
      <c r="S100" s="150"/>
    </row>
    <row r="101" spans="1:19" ht="12.75" customHeight="1">
      <c r="A101" s="273"/>
      <c r="B101" s="279" t="s">
        <v>105</v>
      </c>
      <c r="C101" s="279">
        <v>48</v>
      </c>
      <c r="D101" s="279">
        <v>8</v>
      </c>
      <c r="E101" s="279">
        <v>8</v>
      </c>
      <c r="F101" s="279">
        <v>8</v>
      </c>
      <c r="G101" s="279">
        <v>8</v>
      </c>
      <c r="H101" s="279">
        <v>8</v>
      </c>
      <c r="I101" s="279">
        <v>8</v>
      </c>
      <c r="J101" s="304" t="s">
        <v>228</v>
      </c>
      <c r="K101" s="282" t="s">
        <v>284</v>
      </c>
      <c r="L101" s="38">
        <v>2010</v>
      </c>
      <c r="M101" s="59">
        <f t="shared" si="4"/>
        <v>364</v>
      </c>
      <c r="N101" s="59">
        <v>328</v>
      </c>
      <c r="O101" s="59"/>
      <c r="P101" s="59">
        <v>36</v>
      </c>
      <c r="Q101" s="59"/>
      <c r="R101" s="59"/>
      <c r="S101" s="150"/>
    </row>
    <row r="102" spans="1:19" ht="12.75">
      <c r="A102" s="273"/>
      <c r="B102" s="279"/>
      <c r="C102" s="279"/>
      <c r="D102" s="279"/>
      <c r="E102" s="279"/>
      <c r="F102" s="279"/>
      <c r="G102" s="279"/>
      <c r="H102" s="279"/>
      <c r="I102" s="279"/>
      <c r="J102" s="304"/>
      <c r="K102" s="283"/>
      <c r="L102" s="38">
        <v>2011</v>
      </c>
      <c r="M102" s="59">
        <f t="shared" si="4"/>
        <v>364</v>
      </c>
      <c r="N102" s="59">
        <v>328</v>
      </c>
      <c r="O102" s="59"/>
      <c r="P102" s="59">
        <v>36</v>
      </c>
      <c r="Q102" s="59"/>
      <c r="R102" s="59"/>
      <c r="S102" s="150"/>
    </row>
    <row r="103" spans="1:19" ht="12.75">
      <c r="A103" s="273"/>
      <c r="B103" s="279"/>
      <c r="C103" s="279"/>
      <c r="D103" s="279"/>
      <c r="E103" s="279"/>
      <c r="F103" s="279"/>
      <c r="G103" s="279"/>
      <c r="H103" s="279"/>
      <c r="I103" s="279"/>
      <c r="J103" s="304"/>
      <c r="K103" s="283"/>
      <c r="L103" s="38">
        <v>2012</v>
      </c>
      <c r="M103" s="59">
        <f t="shared" si="4"/>
        <v>364</v>
      </c>
      <c r="N103" s="59">
        <v>328</v>
      </c>
      <c r="O103" s="59"/>
      <c r="P103" s="59">
        <v>36</v>
      </c>
      <c r="Q103" s="59"/>
      <c r="R103" s="59"/>
      <c r="S103" s="150"/>
    </row>
    <row r="104" spans="1:19" ht="12.75">
      <c r="A104" s="273"/>
      <c r="B104" s="279"/>
      <c r="C104" s="279"/>
      <c r="D104" s="279"/>
      <c r="E104" s="279"/>
      <c r="F104" s="279"/>
      <c r="G104" s="279"/>
      <c r="H104" s="279"/>
      <c r="I104" s="279"/>
      <c r="J104" s="304"/>
      <c r="K104" s="283"/>
      <c r="L104" s="38">
        <v>2013</v>
      </c>
      <c r="M104" s="59">
        <f t="shared" si="4"/>
        <v>364</v>
      </c>
      <c r="N104" s="59">
        <v>328</v>
      </c>
      <c r="O104" s="59"/>
      <c r="P104" s="59">
        <v>36</v>
      </c>
      <c r="Q104" s="59"/>
      <c r="R104" s="59"/>
      <c r="S104" s="150"/>
    </row>
    <row r="105" spans="1:19" ht="12.75">
      <c r="A105" s="273"/>
      <c r="B105" s="279"/>
      <c r="C105" s="279"/>
      <c r="D105" s="279"/>
      <c r="E105" s="279"/>
      <c r="F105" s="279"/>
      <c r="G105" s="279"/>
      <c r="H105" s="279"/>
      <c r="I105" s="279"/>
      <c r="J105" s="304"/>
      <c r="K105" s="283"/>
      <c r="L105" s="38">
        <v>2014</v>
      </c>
      <c r="M105" s="59">
        <f t="shared" si="4"/>
        <v>364</v>
      </c>
      <c r="N105" s="59">
        <v>328</v>
      </c>
      <c r="O105" s="59"/>
      <c r="P105" s="59">
        <v>36</v>
      </c>
      <c r="Q105" s="59"/>
      <c r="R105" s="59"/>
      <c r="S105" s="150"/>
    </row>
    <row r="106" spans="1:19" ht="45.75" customHeight="1">
      <c r="A106" s="273"/>
      <c r="B106" s="279"/>
      <c r="C106" s="279"/>
      <c r="D106" s="279"/>
      <c r="E106" s="279"/>
      <c r="F106" s="279"/>
      <c r="G106" s="279"/>
      <c r="H106" s="279"/>
      <c r="I106" s="279"/>
      <c r="J106" s="304"/>
      <c r="K106" s="278"/>
      <c r="L106" s="38">
        <v>2015</v>
      </c>
      <c r="M106" s="59">
        <f t="shared" si="4"/>
        <v>364</v>
      </c>
      <c r="N106" s="59">
        <v>328</v>
      </c>
      <c r="O106" s="59"/>
      <c r="P106" s="59">
        <v>36</v>
      </c>
      <c r="Q106" s="59"/>
      <c r="R106" s="59"/>
      <c r="S106" s="150"/>
    </row>
    <row r="107" spans="1:19" ht="12.75" customHeight="1">
      <c r="A107" s="273"/>
      <c r="B107" s="275" t="s">
        <v>234</v>
      </c>
      <c r="C107" s="279">
        <v>35</v>
      </c>
      <c r="D107" s="279">
        <v>6</v>
      </c>
      <c r="E107" s="279">
        <v>6</v>
      </c>
      <c r="F107" s="279">
        <v>6</v>
      </c>
      <c r="G107" s="279">
        <v>6</v>
      </c>
      <c r="H107" s="279">
        <v>6</v>
      </c>
      <c r="I107" s="279">
        <v>5</v>
      </c>
      <c r="J107" s="304" t="s">
        <v>229</v>
      </c>
      <c r="K107" s="282" t="s">
        <v>284</v>
      </c>
      <c r="L107" s="38">
        <v>2010</v>
      </c>
      <c r="M107" s="59">
        <f t="shared" si="4"/>
        <v>202</v>
      </c>
      <c r="N107" s="59">
        <v>202</v>
      </c>
      <c r="O107" s="59"/>
      <c r="P107" s="59"/>
      <c r="Q107" s="59"/>
      <c r="R107" s="59"/>
      <c r="S107" s="150"/>
    </row>
    <row r="108" spans="1:19" ht="12.75">
      <c r="A108" s="273"/>
      <c r="B108" s="275"/>
      <c r="C108" s="279"/>
      <c r="D108" s="279"/>
      <c r="E108" s="279"/>
      <c r="F108" s="279"/>
      <c r="G108" s="279"/>
      <c r="H108" s="279"/>
      <c r="I108" s="279"/>
      <c r="J108" s="304"/>
      <c r="K108" s="283"/>
      <c r="L108" s="38">
        <v>2011</v>
      </c>
      <c r="M108" s="59">
        <f t="shared" si="4"/>
        <v>202</v>
      </c>
      <c r="N108" s="59">
        <v>202</v>
      </c>
      <c r="O108" s="59"/>
      <c r="P108" s="59"/>
      <c r="Q108" s="59"/>
      <c r="R108" s="59"/>
      <c r="S108" s="150"/>
    </row>
    <row r="109" spans="1:19" ht="12.75">
      <c r="A109" s="273"/>
      <c r="B109" s="275"/>
      <c r="C109" s="279"/>
      <c r="D109" s="279"/>
      <c r="E109" s="279"/>
      <c r="F109" s="279"/>
      <c r="G109" s="279"/>
      <c r="H109" s="279"/>
      <c r="I109" s="279"/>
      <c r="J109" s="304"/>
      <c r="K109" s="283"/>
      <c r="L109" s="38">
        <v>2012</v>
      </c>
      <c r="M109" s="59">
        <f t="shared" si="4"/>
        <v>202</v>
      </c>
      <c r="N109" s="59">
        <v>202</v>
      </c>
      <c r="O109" s="59"/>
      <c r="P109" s="59"/>
      <c r="Q109" s="59"/>
      <c r="R109" s="59"/>
      <c r="S109" s="150"/>
    </row>
    <row r="110" spans="1:19" ht="12.75">
      <c r="A110" s="273"/>
      <c r="B110" s="275"/>
      <c r="C110" s="279"/>
      <c r="D110" s="279"/>
      <c r="E110" s="279"/>
      <c r="F110" s="279"/>
      <c r="G110" s="279"/>
      <c r="H110" s="279"/>
      <c r="I110" s="279"/>
      <c r="J110" s="304"/>
      <c r="K110" s="283"/>
      <c r="L110" s="38">
        <v>2013</v>
      </c>
      <c r="M110" s="59">
        <f t="shared" si="4"/>
        <v>202</v>
      </c>
      <c r="N110" s="59">
        <v>202</v>
      </c>
      <c r="O110" s="59"/>
      <c r="P110" s="59"/>
      <c r="Q110" s="59"/>
      <c r="R110" s="59"/>
      <c r="S110" s="150"/>
    </row>
    <row r="111" spans="1:19" ht="12.75">
      <c r="A111" s="273"/>
      <c r="B111" s="275"/>
      <c r="C111" s="279"/>
      <c r="D111" s="279"/>
      <c r="E111" s="279"/>
      <c r="F111" s="279"/>
      <c r="G111" s="279"/>
      <c r="H111" s="279"/>
      <c r="I111" s="279"/>
      <c r="J111" s="304"/>
      <c r="K111" s="283"/>
      <c r="L111" s="38">
        <v>2014</v>
      </c>
      <c r="M111" s="59">
        <f t="shared" si="4"/>
        <v>102</v>
      </c>
      <c r="N111" s="59">
        <v>102</v>
      </c>
      <c r="O111" s="59"/>
      <c r="P111" s="59"/>
      <c r="Q111" s="59"/>
      <c r="R111" s="59"/>
      <c r="S111" s="150"/>
    </row>
    <row r="112" spans="1:19" ht="48" customHeight="1">
      <c r="A112" s="274"/>
      <c r="B112" s="275"/>
      <c r="C112" s="279"/>
      <c r="D112" s="279"/>
      <c r="E112" s="279"/>
      <c r="F112" s="279"/>
      <c r="G112" s="279"/>
      <c r="H112" s="279"/>
      <c r="I112" s="279"/>
      <c r="J112" s="304"/>
      <c r="K112" s="278"/>
      <c r="L112" s="38">
        <v>2015</v>
      </c>
      <c r="M112" s="59">
        <f t="shared" si="4"/>
        <v>102</v>
      </c>
      <c r="N112" s="59">
        <v>102</v>
      </c>
      <c r="O112" s="59"/>
      <c r="P112" s="59"/>
      <c r="Q112" s="59"/>
      <c r="R112" s="59"/>
      <c r="S112" s="150"/>
    </row>
    <row r="113" spans="1:19" ht="15.75">
      <c r="A113" s="276" t="s">
        <v>44</v>
      </c>
      <c r="B113" s="276"/>
      <c r="C113" s="276"/>
      <c r="D113" s="276"/>
      <c r="E113" s="276"/>
      <c r="F113" s="276"/>
      <c r="G113" s="276"/>
      <c r="H113" s="276"/>
      <c r="I113" s="276"/>
      <c r="J113" s="276"/>
      <c r="K113" s="277"/>
      <c r="L113" s="47" t="s">
        <v>25</v>
      </c>
      <c r="M113" s="58">
        <f t="shared" si="4"/>
        <v>1217</v>
      </c>
      <c r="N113" s="58">
        <f>SUM(N114:N119)</f>
        <v>1069</v>
      </c>
      <c r="O113" s="58">
        <f>SUM(O114:O119)</f>
        <v>0</v>
      </c>
      <c r="P113" s="58">
        <f>SUM(P114:P119)</f>
        <v>148</v>
      </c>
      <c r="Q113" s="59"/>
      <c r="R113" s="59"/>
      <c r="S113" s="150"/>
    </row>
    <row r="114" spans="1:19" ht="12.75">
      <c r="A114" s="66"/>
      <c r="B114" s="56"/>
      <c r="C114" s="56"/>
      <c r="D114" s="56"/>
      <c r="E114" s="56"/>
      <c r="F114" s="56"/>
      <c r="G114" s="56"/>
      <c r="H114" s="56"/>
      <c r="I114" s="56"/>
      <c r="J114" s="64"/>
      <c r="K114" s="253"/>
      <c r="L114" s="38">
        <v>2010</v>
      </c>
      <c r="M114" s="59">
        <f t="shared" si="4"/>
        <v>93</v>
      </c>
      <c r="N114" s="59">
        <f aca="true" t="shared" si="6" ref="N114:N119">N120+N126+N132+N138</f>
        <v>75</v>
      </c>
      <c r="O114" s="59"/>
      <c r="P114" s="59">
        <v>18</v>
      </c>
      <c r="Q114" s="59"/>
      <c r="R114" s="59"/>
      <c r="S114" s="150"/>
    </row>
    <row r="115" spans="1:19" ht="12.75">
      <c r="A115" s="66"/>
      <c r="B115" s="56"/>
      <c r="C115" s="56"/>
      <c r="D115" s="56"/>
      <c r="E115" s="56"/>
      <c r="F115" s="56"/>
      <c r="G115" s="56"/>
      <c r="H115" s="56"/>
      <c r="I115" s="56"/>
      <c r="J115" s="64"/>
      <c r="K115" s="253"/>
      <c r="L115" s="38">
        <v>2011</v>
      </c>
      <c r="M115" s="59">
        <f t="shared" si="4"/>
        <v>142</v>
      </c>
      <c r="N115" s="59">
        <f t="shared" si="6"/>
        <v>124</v>
      </c>
      <c r="O115" s="59"/>
      <c r="P115" s="59">
        <v>18</v>
      </c>
      <c r="Q115" s="59"/>
      <c r="R115" s="59"/>
      <c r="S115" s="150"/>
    </row>
    <row r="116" spans="1:19" ht="12.75">
      <c r="A116" s="66"/>
      <c r="B116" s="56"/>
      <c r="C116" s="56"/>
      <c r="D116" s="56"/>
      <c r="E116" s="56"/>
      <c r="F116" s="56"/>
      <c r="G116" s="56"/>
      <c r="H116" s="56"/>
      <c r="I116" s="56"/>
      <c r="J116" s="64"/>
      <c r="K116" s="253"/>
      <c r="L116" s="38">
        <v>2012</v>
      </c>
      <c r="M116" s="59">
        <f t="shared" si="4"/>
        <v>349</v>
      </c>
      <c r="N116" s="59">
        <f t="shared" si="6"/>
        <v>311</v>
      </c>
      <c r="O116" s="59"/>
      <c r="P116" s="59">
        <v>38</v>
      </c>
      <c r="Q116" s="59"/>
      <c r="R116" s="59"/>
      <c r="S116" s="150"/>
    </row>
    <row r="117" spans="1:19" ht="12.75">
      <c r="A117" s="66"/>
      <c r="B117" s="56"/>
      <c r="C117" s="56"/>
      <c r="D117" s="56"/>
      <c r="E117" s="56"/>
      <c r="F117" s="56"/>
      <c r="G117" s="56"/>
      <c r="H117" s="56"/>
      <c r="I117" s="56"/>
      <c r="J117" s="64"/>
      <c r="K117" s="253"/>
      <c r="L117" s="38">
        <v>2013</v>
      </c>
      <c r="M117" s="59">
        <f t="shared" si="4"/>
        <v>142</v>
      </c>
      <c r="N117" s="59">
        <f t="shared" si="6"/>
        <v>124</v>
      </c>
      <c r="O117" s="59"/>
      <c r="P117" s="59">
        <v>18</v>
      </c>
      <c r="Q117" s="59"/>
      <c r="R117" s="59"/>
      <c r="S117" s="150"/>
    </row>
    <row r="118" spans="1:19" ht="12.75">
      <c r="A118" s="66"/>
      <c r="B118" s="56"/>
      <c r="C118" s="56"/>
      <c r="D118" s="56"/>
      <c r="E118" s="56"/>
      <c r="F118" s="56"/>
      <c r="G118" s="56"/>
      <c r="H118" s="56"/>
      <c r="I118" s="56"/>
      <c r="J118" s="64"/>
      <c r="K118" s="253"/>
      <c r="L118" s="38">
        <v>2014</v>
      </c>
      <c r="M118" s="59">
        <f t="shared" si="4"/>
        <v>142</v>
      </c>
      <c r="N118" s="59">
        <f t="shared" si="6"/>
        <v>124</v>
      </c>
      <c r="O118" s="59"/>
      <c r="P118" s="59">
        <v>18</v>
      </c>
      <c r="Q118" s="59"/>
      <c r="R118" s="59"/>
      <c r="S118" s="150"/>
    </row>
    <row r="119" spans="1:19" ht="12.75">
      <c r="A119" s="66"/>
      <c r="B119" s="56"/>
      <c r="C119" s="56"/>
      <c r="D119" s="56"/>
      <c r="E119" s="56"/>
      <c r="F119" s="56"/>
      <c r="G119" s="56"/>
      <c r="H119" s="56"/>
      <c r="I119" s="56"/>
      <c r="J119" s="64"/>
      <c r="K119" s="253"/>
      <c r="L119" s="38">
        <v>2015</v>
      </c>
      <c r="M119" s="59">
        <f t="shared" si="4"/>
        <v>349</v>
      </c>
      <c r="N119" s="59">
        <f t="shared" si="6"/>
        <v>311</v>
      </c>
      <c r="O119" s="59"/>
      <c r="P119" s="59">
        <v>38</v>
      </c>
      <c r="Q119" s="59"/>
      <c r="R119" s="59"/>
      <c r="S119" s="150"/>
    </row>
    <row r="120" spans="1:19" ht="12.75" customHeight="1">
      <c r="A120" s="267" t="s">
        <v>177</v>
      </c>
      <c r="B120" s="279" t="s">
        <v>105</v>
      </c>
      <c r="C120" s="279">
        <v>2</v>
      </c>
      <c r="D120" s="279"/>
      <c r="E120" s="279"/>
      <c r="F120" s="279"/>
      <c r="G120" s="279"/>
      <c r="H120" s="279"/>
      <c r="I120" s="279">
        <v>2</v>
      </c>
      <c r="J120" s="304" t="s">
        <v>227</v>
      </c>
      <c r="K120" s="282" t="s">
        <v>284</v>
      </c>
      <c r="L120" s="38">
        <v>2010</v>
      </c>
      <c r="M120" s="59">
        <f t="shared" si="4"/>
        <v>9.6</v>
      </c>
      <c r="N120" s="59"/>
      <c r="O120" s="59"/>
      <c r="P120" s="59">
        <v>9.6</v>
      </c>
      <c r="Q120" s="59"/>
      <c r="R120" s="59"/>
      <c r="S120" s="150"/>
    </row>
    <row r="121" spans="1:19" ht="12.75">
      <c r="A121" s="268"/>
      <c r="B121" s="279"/>
      <c r="C121" s="279"/>
      <c r="D121" s="279"/>
      <c r="E121" s="279"/>
      <c r="F121" s="279"/>
      <c r="G121" s="279"/>
      <c r="H121" s="279"/>
      <c r="I121" s="279"/>
      <c r="J121" s="304"/>
      <c r="K121" s="283"/>
      <c r="L121" s="38">
        <v>2011</v>
      </c>
      <c r="M121" s="59">
        <f t="shared" si="4"/>
        <v>9.6</v>
      </c>
      <c r="N121" s="59"/>
      <c r="O121" s="59"/>
      <c r="P121" s="59">
        <v>9.6</v>
      </c>
      <c r="Q121" s="59"/>
      <c r="R121" s="59"/>
      <c r="S121" s="150"/>
    </row>
    <row r="122" spans="1:19" ht="12.75">
      <c r="A122" s="268"/>
      <c r="B122" s="279"/>
      <c r="C122" s="279"/>
      <c r="D122" s="279"/>
      <c r="E122" s="279"/>
      <c r="F122" s="279"/>
      <c r="G122" s="279"/>
      <c r="H122" s="279"/>
      <c r="I122" s="279"/>
      <c r="J122" s="304"/>
      <c r="K122" s="283"/>
      <c r="L122" s="38">
        <v>2012</v>
      </c>
      <c r="M122" s="59">
        <f t="shared" si="4"/>
        <v>9.6</v>
      </c>
      <c r="N122" s="59"/>
      <c r="O122" s="59"/>
      <c r="P122" s="59">
        <v>9.6</v>
      </c>
      <c r="Q122" s="59"/>
      <c r="R122" s="59"/>
      <c r="S122" s="150"/>
    </row>
    <row r="123" spans="1:19" ht="12.75">
      <c r="A123" s="268"/>
      <c r="B123" s="279"/>
      <c r="C123" s="279"/>
      <c r="D123" s="279"/>
      <c r="E123" s="279"/>
      <c r="F123" s="279"/>
      <c r="G123" s="279"/>
      <c r="H123" s="279"/>
      <c r="I123" s="279"/>
      <c r="J123" s="304"/>
      <c r="K123" s="283"/>
      <c r="L123" s="38">
        <v>2013</v>
      </c>
      <c r="M123" s="59">
        <f t="shared" si="4"/>
        <v>9.6</v>
      </c>
      <c r="N123" s="59"/>
      <c r="O123" s="59"/>
      <c r="P123" s="59">
        <v>9.6</v>
      </c>
      <c r="Q123" s="59"/>
      <c r="R123" s="59"/>
      <c r="S123" s="150"/>
    </row>
    <row r="124" spans="1:19" ht="12.75">
      <c r="A124" s="268"/>
      <c r="B124" s="279"/>
      <c r="C124" s="279"/>
      <c r="D124" s="279"/>
      <c r="E124" s="279"/>
      <c r="F124" s="279"/>
      <c r="G124" s="279"/>
      <c r="H124" s="279"/>
      <c r="I124" s="279"/>
      <c r="J124" s="304"/>
      <c r="K124" s="283"/>
      <c r="L124" s="38">
        <v>2014</v>
      </c>
      <c r="M124" s="59">
        <f t="shared" si="4"/>
        <v>9.6</v>
      </c>
      <c r="N124" s="59"/>
      <c r="O124" s="59"/>
      <c r="P124" s="59">
        <v>9.6</v>
      </c>
      <c r="Q124" s="59"/>
      <c r="R124" s="59"/>
      <c r="S124" s="150"/>
    </row>
    <row r="125" spans="1:19" ht="45.75" customHeight="1">
      <c r="A125" s="268"/>
      <c r="B125" s="279"/>
      <c r="C125" s="279"/>
      <c r="D125" s="279"/>
      <c r="E125" s="279"/>
      <c r="F125" s="279"/>
      <c r="G125" s="279"/>
      <c r="H125" s="279"/>
      <c r="I125" s="279"/>
      <c r="J125" s="304"/>
      <c r="K125" s="278"/>
      <c r="L125" s="38">
        <v>2015</v>
      </c>
      <c r="M125" s="59">
        <f t="shared" si="4"/>
        <v>9.6</v>
      </c>
      <c r="N125" s="59"/>
      <c r="O125" s="59"/>
      <c r="P125" s="59">
        <v>9.6</v>
      </c>
      <c r="Q125" s="59"/>
      <c r="R125" s="59"/>
      <c r="S125" s="150"/>
    </row>
    <row r="126" spans="1:19" ht="12.75" customHeight="1">
      <c r="A126" s="268"/>
      <c r="B126" s="279" t="s">
        <v>105</v>
      </c>
      <c r="C126" s="279">
        <v>30</v>
      </c>
      <c r="D126" s="279">
        <v>5</v>
      </c>
      <c r="E126" s="279">
        <v>5</v>
      </c>
      <c r="F126" s="279">
        <v>5</v>
      </c>
      <c r="G126" s="279">
        <v>5</v>
      </c>
      <c r="H126" s="279">
        <v>5</v>
      </c>
      <c r="I126" s="279">
        <v>5</v>
      </c>
      <c r="J126" s="304" t="s">
        <v>228</v>
      </c>
      <c r="K126" s="282" t="s">
        <v>284</v>
      </c>
      <c r="L126" s="38">
        <v>2010</v>
      </c>
      <c r="M126" s="59">
        <f t="shared" si="4"/>
        <v>83</v>
      </c>
      <c r="N126" s="59">
        <v>75</v>
      </c>
      <c r="O126" s="59"/>
      <c r="P126" s="59">
        <v>8</v>
      </c>
      <c r="Q126" s="59"/>
      <c r="R126" s="59"/>
      <c r="S126" s="150"/>
    </row>
    <row r="127" spans="1:19" ht="12.75">
      <c r="A127" s="268"/>
      <c r="B127" s="279"/>
      <c r="C127" s="279"/>
      <c r="D127" s="279"/>
      <c r="E127" s="279"/>
      <c r="F127" s="279"/>
      <c r="G127" s="279"/>
      <c r="H127" s="279"/>
      <c r="I127" s="279"/>
      <c r="J127" s="304"/>
      <c r="K127" s="283"/>
      <c r="L127" s="38">
        <v>2011</v>
      </c>
      <c r="M127" s="59">
        <f t="shared" si="4"/>
        <v>83</v>
      </c>
      <c r="N127" s="59">
        <v>75</v>
      </c>
      <c r="O127" s="59"/>
      <c r="P127" s="59">
        <v>8</v>
      </c>
      <c r="Q127" s="59"/>
      <c r="R127" s="59"/>
      <c r="S127" s="150"/>
    </row>
    <row r="128" spans="1:19" ht="12.75">
      <c r="A128" s="268"/>
      <c r="B128" s="279"/>
      <c r="C128" s="279"/>
      <c r="D128" s="279"/>
      <c r="E128" s="279"/>
      <c r="F128" s="279"/>
      <c r="G128" s="279"/>
      <c r="H128" s="279"/>
      <c r="I128" s="279"/>
      <c r="J128" s="304"/>
      <c r="K128" s="283"/>
      <c r="L128" s="38">
        <v>2012</v>
      </c>
      <c r="M128" s="59">
        <f t="shared" si="4"/>
        <v>83</v>
      </c>
      <c r="N128" s="59">
        <v>75</v>
      </c>
      <c r="O128" s="59"/>
      <c r="P128" s="59">
        <v>8</v>
      </c>
      <c r="Q128" s="59"/>
      <c r="R128" s="59"/>
      <c r="S128" s="150"/>
    </row>
    <row r="129" spans="1:19" ht="12.75">
      <c r="A129" s="268"/>
      <c r="B129" s="279"/>
      <c r="C129" s="279"/>
      <c r="D129" s="279"/>
      <c r="E129" s="279"/>
      <c r="F129" s="279"/>
      <c r="G129" s="279"/>
      <c r="H129" s="279"/>
      <c r="I129" s="279"/>
      <c r="J129" s="304"/>
      <c r="K129" s="283"/>
      <c r="L129" s="38">
        <v>2013</v>
      </c>
      <c r="M129" s="59">
        <f t="shared" si="4"/>
        <v>83</v>
      </c>
      <c r="N129" s="59">
        <v>75</v>
      </c>
      <c r="O129" s="59"/>
      <c r="P129" s="59">
        <v>8</v>
      </c>
      <c r="Q129" s="59"/>
      <c r="R129" s="59"/>
      <c r="S129" s="150"/>
    </row>
    <row r="130" spans="1:19" ht="12.75">
      <c r="A130" s="268"/>
      <c r="B130" s="279"/>
      <c r="C130" s="279"/>
      <c r="D130" s="279"/>
      <c r="E130" s="279"/>
      <c r="F130" s="279"/>
      <c r="G130" s="279"/>
      <c r="H130" s="279"/>
      <c r="I130" s="279"/>
      <c r="J130" s="304"/>
      <c r="K130" s="283"/>
      <c r="L130" s="38">
        <v>2014</v>
      </c>
      <c r="M130" s="59">
        <f t="shared" si="4"/>
        <v>83</v>
      </c>
      <c r="N130" s="59">
        <v>75</v>
      </c>
      <c r="O130" s="59"/>
      <c r="P130" s="59">
        <v>8</v>
      </c>
      <c r="Q130" s="59"/>
      <c r="R130" s="59"/>
      <c r="S130" s="150"/>
    </row>
    <row r="131" spans="1:19" ht="45.75" customHeight="1">
      <c r="A131" s="268"/>
      <c r="B131" s="279"/>
      <c r="C131" s="279"/>
      <c r="D131" s="279"/>
      <c r="E131" s="279"/>
      <c r="F131" s="279"/>
      <c r="G131" s="279"/>
      <c r="H131" s="279"/>
      <c r="I131" s="279"/>
      <c r="J131" s="304"/>
      <c r="K131" s="278"/>
      <c r="L131" s="38">
        <v>2015</v>
      </c>
      <c r="M131" s="59">
        <f t="shared" si="4"/>
        <v>83</v>
      </c>
      <c r="N131" s="59">
        <v>75</v>
      </c>
      <c r="O131" s="59"/>
      <c r="P131" s="59">
        <v>8</v>
      </c>
      <c r="Q131" s="59"/>
      <c r="R131" s="59"/>
      <c r="S131" s="150"/>
    </row>
    <row r="132" spans="1:19" ht="12.75" customHeight="1">
      <c r="A132" s="268"/>
      <c r="B132" s="275" t="s">
        <v>234</v>
      </c>
      <c r="C132" s="279">
        <v>8</v>
      </c>
      <c r="D132" s="279"/>
      <c r="E132" s="279">
        <v>2</v>
      </c>
      <c r="F132" s="279">
        <v>2</v>
      </c>
      <c r="G132" s="279">
        <v>2</v>
      </c>
      <c r="H132" s="279">
        <v>1</v>
      </c>
      <c r="I132" s="279">
        <v>1</v>
      </c>
      <c r="J132" s="304" t="s">
        <v>229</v>
      </c>
      <c r="K132" s="282" t="s">
        <v>284</v>
      </c>
      <c r="L132" s="38">
        <v>2010</v>
      </c>
      <c r="M132" s="59"/>
      <c r="N132" s="59"/>
      <c r="O132" s="59"/>
      <c r="P132" s="59"/>
      <c r="Q132" s="59"/>
      <c r="R132" s="59"/>
      <c r="S132" s="150"/>
    </row>
    <row r="133" spans="1:19" ht="12.75">
      <c r="A133" s="268"/>
      <c r="B133" s="275"/>
      <c r="C133" s="279"/>
      <c r="D133" s="279"/>
      <c r="E133" s="279"/>
      <c r="F133" s="279"/>
      <c r="G133" s="279"/>
      <c r="H133" s="279"/>
      <c r="I133" s="279"/>
      <c r="J133" s="304"/>
      <c r="K133" s="283"/>
      <c r="L133" s="38">
        <v>2011</v>
      </c>
      <c r="M133" s="59">
        <f t="shared" si="4"/>
        <v>49</v>
      </c>
      <c r="N133" s="59">
        <v>49</v>
      </c>
      <c r="O133" s="59"/>
      <c r="P133" s="59"/>
      <c r="Q133" s="59"/>
      <c r="R133" s="59"/>
      <c r="S133" s="150"/>
    </row>
    <row r="134" spans="1:19" ht="12.75">
      <c r="A134" s="268"/>
      <c r="B134" s="275"/>
      <c r="C134" s="279"/>
      <c r="D134" s="279"/>
      <c r="E134" s="279"/>
      <c r="F134" s="279"/>
      <c r="G134" s="279"/>
      <c r="H134" s="279"/>
      <c r="I134" s="279"/>
      <c r="J134" s="304"/>
      <c r="K134" s="283"/>
      <c r="L134" s="38">
        <v>2012</v>
      </c>
      <c r="M134" s="59">
        <f t="shared" si="4"/>
        <v>49</v>
      </c>
      <c r="N134" s="59">
        <v>49</v>
      </c>
      <c r="O134" s="59"/>
      <c r="P134" s="59"/>
      <c r="Q134" s="59"/>
      <c r="R134" s="59"/>
      <c r="S134" s="150"/>
    </row>
    <row r="135" spans="1:19" ht="12.75">
      <c r="A135" s="268"/>
      <c r="B135" s="275"/>
      <c r="C135" s="279"/>
      <c r="D135" s="279"/>
      <c r="E135" s="279"/>
      <c r="F135" s="279"/>
      <c r="G135" s="279"/>
      <c r="H135" s="279"/>
      <c r="I135" s="279"/>
      <c r="J135" s="304"/>
      <c r="K135" s="283"/>
      <c r="L135" s="38">
        <v>2013</v>
      </c>
      <c r="M135" s="59">
        <f t="shared" si="4"/>
        <v>49</v>
      </c>
      <c r="N135" s="59">
        <v>49</v>
      </c>
      <c r="O135" s="59"/>
      <c r="P135" s="59"/>
      <c r="Q135" s="59"/>
      <c r="R135" s="59"/>
      <c r="S135" s="150"/>
    </row>
    <row r="136" spans="1:19" ht="12.75">
      <c r="A136" s="268"/>
      <c r="B136" s="275"/>
      <c r="C136" s="279"/>
      <c r="D136" s="279"/>
      <c r="E136" s="279"/>
      <c r="F136" s="279"/>
      <c r="G136" s="279"/>
      <c r="H136" s="279"/>
      <c r="I136" s="279"/>
      <c r="J136" s="304"/>
      <c r="K136" s="283"/>
      <c r="L136" s="38">
        <v>2014</v>
      </c>
      <c r="M136" s="59">
        <f t="shared" si="4"/>
        <v>49</v>
      </c>
      <c r="N136" s="59">
        <v>49</v>
      </c>
      <c r="O136" s="59"/>
      <c r="P136" s="59"/>
      <c r="Q136" s="59"/>
      <c r="R136" s="59"/>
      <c r="S136" s="150"/>
    </row>
    <row r="137" spans="1:19" ht="48" customHeight="1">
      <c r="A137" s="268"/>
      <c r="B137" s="275"/>
      <c r="C137" s="279"/>
      <c r="D137" s="279"/>
      <c r="E137" s="279"/>
      <c r="F137" s="279"/>
      <c r="G137" s="279"/>
      <c r="H137" s="279"/>
      <c r="I137" s="279"/>
      <c r="J137" s="304"/>
      <c r="K137" s="278"/>
      <c r="L137" s="38">
        <v>2015</v>
      </c>
      <c r="M137" s="59">
        <f t="shared" si="4"/>
        <v>49</v>
      </c>
      <c r="N137" s="59">
        <v>49</v>
      </c>
      <c r="O137" s="59"/>
      <c r="P137" s="59"/>
      <c r="Q137" s="59"/>
      <c r="R137" s="59"/>
      <c r="S137" s="150"/>
    </row>
    <row r="138" spans="1:19" ht="12.75" customHeight="1">
      <c r="A138" s="268"/>
      <c r="B138" s="279" t="s">
        <v>105</v>
      </c>
      <c r="C138" s="279">
        <v>2</v>
      </c>
      <c r="D138" s="279"/>
      <c r="E138" s="279">
        <v>1</v>
      </c>
      <c r="F138" s="279"/>
      <c r="G138" s="279"/>
      <c r="H138" s="279"/>
      <c r="I138" s="279">
        <v>1</v>
      </c>
      <c r="J138" s="280" t="s">
        <v>230</v>
      </c>
      <c r="K138" s="282" t="s">
        <v>284</v>
      </c>
      <c r="L138" s="38">
        <v>2010</v>
      </c>
      <c r="M138" s="59">
        <f t="shared" si="4"/>
        <v>0</v>
      </c>
      <c r="N138" s="59"/>
      <c r="O138" s="59"/>
      <c r="P138" s="59"/>
      <c r="Q138" s="59"/>
      <c r="R138" s="59"/>
      <c r="S138" s="150"/>
    </row>
    <row r="139" spans="1:19" ht="12.75">
      <c r="A139" s="268"/>
      <c r="B139" s="279"/>
      <c r="C139" s="279"/>
      <c r="D139" s="279"/>
      <c r="E139" s="279"/>
      <c r="F139" s="279"/>
      <c r="G139" s="279"/>
      <c r="H139" s="279"/>
      <c r="I139" s="279"/>
      <c r="J139" s="273"/>
      <c r="K139" s="283"/>
      <c r="L139" s="38">
        <v>2011</v>
      </c>
      <c r="M139" s="59">
        <f t="shared" si="4"/>
        <v>0</v>
      </c>
      <c r="N139" s="59"/>
      <c r="O139" s="59"/>
      <c r="P139" s="59"/>
      <c r="Q139" s="59"/>
      <c r="R139" s="59"/>
      <c r="S139" s="150"/>
    </row>
    <row r="140" spans="1:19" ht="12.75">
      <c r="A140" s="268"/>
      <c r="B140" s="279"/>
      <c r="C140" s="279"/>
      <c r="D140" s="279"/>
      <c r="E140" s="279"/>
      <c r="F140" s="279"/>
      <c r="G140" s="279"/>
      <c r="H140" s="279"/>
      <c r="I140" s="279"/>
      <c r="J140" s="273"/>
      <c r="K140" s="283"/>
      <c r="L140" s="38">
        <v>2012</v>
      </c>
      <c r="M140" s="59">
        <f t="shared" si="4"/>
        <v>207</v>
      </c>
      <c r="N140" s="59">
        <v>187</v>
      </c>
      <c r="O140" s="59"/>
      <c r="P140" s="59">
        <v>20</v>
      </c>
      <c r="Q140" s="59"/>
      <c r="R140" s="59"/>
      <c r="S140" s="150"/>
    </row>
    <row r="141" spans="1:19" ht="12.75">
      <c r="A141" s="268"/>
      <c r="B141" s="279"/>
      <c r="C141" s="279"/>
      <c r="D141" s="279"/>
      <c r="E141" s="279"/>
      <c r="F141" s="279"/>
      <c r="G141" s="279"/>
      <c r="H141" s="279"/>
      <c r="I141" s="279"/>
      <c r="J141" s="273"/>
      <c r="K141" s="283"/>
      <c r="L141" s="38">
        <v>2013</v>
      </c>
      <c r="M141" s="59">
        <f t="shared" si="4"/>
        <v>0</v>
      </c>
      <c r="N141" s="59"/>
      <c r="O141" s="59"/>
      <c r="P141" s="59"/>
      <c r="Q141" s="59"/>
      <c r="R141" s="59"/>
      <c r="S141" s="150"/>
    </row>
    <row r="142" spans="1:19" ht="12.75">
      <c r="A142" s="268"/>
      <c r="B142" s="279"/>
      <c r="C142" s="279"/>
      <c r="D142" s="279"/>
      <c r="E142" s="279"/>
      <c r="F142" s="279"/>
      <c r="G142" s="279"/>
      <c r="H142" s="279"/>
      <c r="I142" s="279"/>
      <c r="J142" s="273"/>
      <c r="K142" s="283"/>
      <c r="L142" s="38">
        <v>2014</v>
      </c>
      <c r="M142" s="59">
        <f t="shared" si="4"/>
        <v>0</v>
      </c>
      <c r="N142" s="59"/>
      <c r="O142" s="59"/>
      <c r="P142" s="59"/>
      <c r="Q142" s="59"/>
      <c r="R142" s="59"/>
      <c r="S142" s="150"/>
    </row>
    <row r="143" spans="1:19" ht="47.25" customHeight="1">
      <c r="A143" s="269"/>
      <c r="B143" s="279"/>
      <c r="C143" s="279"/>
      <c r="D143" s="279"/>
      <c r="E143" s="279"/>
      <c r="F143" s="279"/>
      <c r="G143" s="279"/>
      <c r="H143" s="279"/>
      <c r="I143" s="279"/>
      <c r="J143" s="274"/>
      <c r="K143" s="278"/>
      <c r="L143" s="38">
        <v>2015</v>
      </c>
      <c r="M143" s="59">
        <f t="shared" si="4"/>
        <v>207</v>
      </c>
      <c r="N143" s="59">
        <v>187</v>
      </c>
      <c r="O143" s="59"/>
      <c r="P143" s="59">
        <v>20</v>
      </c>
      <c r="Q143" s="59"/>
      <c r="R143" s="59"/>
      <c r="S143" s="150"/>
    </row>
    <row r="144" spans="1:19" ht="15.75">
      <c r="A144" s="276" t="s">
        <v>118</v>
      </c>
      <c r="B144" s="276"/>
      <c r="C144" s="276"/>
      <c r="D144" s="276"/>
      <c r="E144" s="276"/>
      <c r="F144" s="276"/>
      <c r="G144" s="276"/>
      <c r="H144" s="276"/>
      <c r="I144" s="276"/>
      <c r="J144" s="276"/>
      <c r="K144" s="277"/>
      <c r="L144" s="47" t="s">
        <v>25</v>
      </c>
      <c r="M144" s="58">
        <f t="shared" si="4"/>
        <v>3754</v>
      </c>
      <c r="N144" s="58">
        <f>SUM(N145:N150)</f>
        <v>1810</v>
      </c>
      <c r="O144" s="58"/>
      <c r="P144" s="58">
        <f>SUM(P145:P150)</f>
        <v>1944</v>
      </c>
      <c r="Q144" s="59"/>
      <c r="R144" s="59"/>
      <c r="S144" s="150"/>
    </row>
    <row r="145" spans="1:19" ht="12.75">
      <c r="A145" s="66"/>
      <c r="B145" s="56"/>
      <c r="C145" s="56"/>
      <c r="D145" s="56"/>
      <c r="E145" s="56"/>
      <c r="F145" s="56"/>
      <c r="G145" s="56"/>
      <c r="H145" s="56"/>
      <c r="I145" s="56"/>
      <c r="J145" s="64"/>
      <c r="K145" s="253"/>
      <c r="L145" s="38">
        <v>2010</v>
      </c>
      <c r="M145" s="59">
        <f t="shared" si="4"/>
        <v>592</v>
      </c>
      <c r="N145" s="59">
        <f aca="true" t="shared" si="7" ref="N145:N150">N151+N157+N163</f>
        <v>268</v>
      </c>
      <c r="O145" s="59"/>
      <c r="P145" s="59">
        <v>324</v>
      </c>
      <c r="Q145" s="59"/>
      <c r="R145" s="59"/>
      <c r="S145" s="150"/>
    </row>
    <row r="146" spans="1:19" ht="12.75">
      <c r="A146" s="66"/>
      <c r="B146" s="56"/>
      <c r="C146" s="56"/>
      <c r="D146" s="56"/>
      <c r="E146" s="56"/>
      <c r="F146" s="56"/>
      <c r="G146" s="56"/>
      <c r="H146" s="56"/>
      <c r="I146" s="56"/>
      <c r="J146" s="64"/>
      <c r="K146" s="253"/>
      <c r="L146" s="38">
        <v>2011</v>
      </c>
      <c r="M146" s="59">
        <f t="shared" si="4"/>
        <v>643</v>
      </c>
      <c r="N146" s="59">
        <f t="shared" si="7"/>
        <v>319</v>
      </c>
      <c r="O146" s="59"/>
      <c r="P146" s="59">
        <v>324</v>
      </c>
      <c r="Q146" s="59"/>
      <c r="R146" s="59"/>
      <c r="S146" s="150"/>
    </row>
    <row r="147" spans="1:19" ht="12.75">
      <c r="A147" s="66"/>
      <c r="B147" s="56"/>
      <c r="C147" s="56"/>
      <c r="D147" s="56"/>
      <c r="E147" s="56"/>
      <c r="F147" s="56"/>
      <c r="G147" s="56"/>
      <c r="H147" s="56"/>
      <c r="I147" s="56"/>
      <c r="J147" s="64"/>
      <c r="K147" s="253"/>
      <c r="L147" s="38">
        <v>2012</v>
      </c>
      <c r="M147" s="59">
        <f t="shared" si="4"/>
        <v>592</v>
      </c>
      <c r="N147" s="59">
        <f t="shared" si="7"/>
        <v>268</v>
      </c>
      <c r="O147" s="59"/>
      <c r="P147" s="59">
        <v>324</v>
      </c>
      <c r="Q147" s="59"/>
      <c r="R147" s="59"/>
      <c r="S147" s="150"/>
    </row>
    <row r="148" spans="1:19" ht="12.75">
      <c r="A148" s="66"/>
      <c r="B148" s="56"/>
      <c r="C148" s="56"/>
      <c r="D148" s="56"/>
      <c r="E148" s="56"/>
      <c r="F148" s="56"/>
      <c r="G148" s="56"/>
      <c r="H148" s="56"/>
      <c r="I148" s="56"/>
      <c r="J148" s="64"/>
      <c r="K148" s="253"/>
      <c r="L148" s="38">
        <v>2013</v>
      </c>
      <c r="M148" s="59">
        <f aca="true" t="shared" si="8" ref="M148:M211">SUM(N148:R148)</f>
        <v>643</v>
      </c>
      <c r="N148" s="59">
        <f t="shared" si="7"/>
        <v>319</v>
      </c>
      <c r="O148" s="59"/>
      <c r="P148" s="59">
        <v>324</v>
      </c>
      <c r="Q148" s="59"/>
      <c r="R148" s="59"/>
      <c r="S148" s="150"/>
    </row>
    <row r="149" spans="1:19" ht="12.75">
      <c r="A149" s="66"/>
      <c r="B149" s="56"/>
      <c r="C149" s="56"/>
      <c r="D149" s="56"/>
      <c r="E149" s="56"/>
      <c r="F149" s="56"/>
      <c r="G149" s="56"/>
      <c r="H149" s="56"/>
      <c r="I149" s="56"/>
      <c r="J149" s="64"/>
      <c r="K149" s="253"/>
      <c r="L149" s="38">
        <v>2014</v>
      </c>
      <c r="M149" s="59">
        <f t="shared" si="8"/>
        <v>592</v>
      </c>
      <c r="N149" s="59">
        <f t="shared" si="7"/>
        <v>268</v>
      </c>
      <c r="O149" s="59"/>
      <c r="P149" s="59">
        <v>324</v>
      </c>
      <c r="Q149" s="59"/>
      <c r="R149" s="59"/>
      <c r="S149" s="150"/>
    </row>
    <row r="150" spans="1:19" ht="18.75" customHeight="1">
      <c r="A150" s="66"/>
      <c r="B150" s="56"/>
      <c r="C150" s="56"/>
      <c r="D150" s="56"/>
      <c r="E150" s="56"/>
      <c r="F150" s="56"/>
      <c r="G150" s="56"/>
      <c r="H150" s="56"/>
      <c r="I150" s="56"/>
      <c r="J150" s="64"/>
      <c r="K150" s="253"/>
      <c r="L150" s="38">
        <v>2015</v>
      </c>
      <c r="M150" s="59">
        <f t="shared" si="8"/>
        <v>692</v>
      </c>
      <c r="N150" s="59">
        <f t="shared" si="7"/>
        <v>368</v>
      </c>
      <c r="O150" s="59"/>
      <c r="P150" s="59">
        <v>324</v>
      </c>
      <c r="Q150" s="59"/>
      <c r="R150" s="59"/>
      <c r="S150" s="150"/>
    </row>
    <row r="151" spans="1:19" ht="12.75" customHeight="1">
      <c r="A151" s="280" t="s">
        <v>231</v>
      </c>
      <c r="B151" s="279" t="s">
        <v>105</v>
      </c>
      <c r="C151" s="279">
        <v>19</v>
      </c>
      <c r="D151" s="279">
        <v>3</v>
      </c>
      <c r="E151" s="279">
        <v>3</v>
      </c>
      <c r="F151" s="279">
        <v>3</v>
      </c>
      <c r="G151" s="279">
        <v>3</v>
      </c>
      <c r="H151" s="279">
        <v>3</v>
      </c>
      <c r="I151" s="279">
        <v>4</v>
      </c>
      <c r="J151" s="304" t="s">
        <v>227</v>
      </c>
      <c r="K151" s="282" t="s">
        <v>284</v>
      </c>
      <c r="L151" s="38">
        <v>2010</v>
      </c>
      <c r="M151" s="59">
        <f t="shared" si="8"/>
        <v>298</v>
      </c>
      <c r="N151" s="59"/>
      <c r="O151" s="59"/>
      <c r="P151" s="59">
        <v>298</v>
      </c>
      <c r="Q151" s="59"/>
      <c r="R151" s="59"/>
      <c r="S151" s="150"/>
    </row>
    <row r="152" spans="1:19" ht="12.75">
      <c r="A152" s="273"/>
      <c r="B152" s="279"/>
      <c r="C152" s="279"/>
      <c r="D152" s="279"/>
      <c r="E152" s="279"/>
      <c r="F152" s="279"/>
      <c r="G152" s="279"/>
      <c r="H152" s="279"/>
      <c r="I152" s="279"/>
      <c r="J152" s="304"/>
      <c r="K152" s="283"/>
      <c r="L152" s="38">
        <v>2011</v>
      </c>
      <c r="M152" s="59">
        <f t="shared" si="8"/>
        <v>298</v>
      </c>
      <c r="N152" s="59"/>
      <c r="O152" s="59"/>
      <c r="P152" s="59">
        <v>298</v>
      </c>
      <c r="Q152" s="59"/>
      <c r="R152" s="59"/>
      <c r="S152" s="150"/>
    </row>
    <row r="153" spans="1:19" ht="12.75">
      <c r="A153" s="273"/>
      <c r="B153" s="279"/>
      <c r="C153" s="279"/>
      <c r="D153" s="279"/>
      <c r="E153" s="279"/>
      <c r="F153" s="279"/>
      <c r="G153" s="279"/>
      <c r="H153" s="279"/>
      <c r="I153" s="279"/>
      <c r="J153" s="304"/>
      <c r="K153" s="283"/>
      <c r="L153" s="38">
        <v>2012</v>
      </c>
      <c r="M153" s="59">
        <f t="shared" si="8"/>
        <v>298</v>
      </c>
      <c r="N153" s="59"/>
      <c r="O153" s="59"/>
      <c r="P153" s="59">
        <v>298</v>
      </c>
      <c r="Q153" s="59"/>
      <c r="R153" s="59"/>
      <c r="S153" s="150"/>
    </row>
    <row r="154" spans="1:19" ht="12.75">
      <c r="A154" s="273"/>
      <c r="B154" s="279"/>
      <c r="C154" s="279"/>
      <c r="D154" s="279"/>
      <c r="E154" s="279"/>
      <c r="F154" s="279"/>
      <c r="G154" s="279"/>
      <c r="H154" s="279"/>
      <c r="I154" s="279"/>
      <c r="J154" s="304"/>
      <c r="K154" s="283"/>
      <c r="L154" s="38">
        <v>2013</v>
      </c>
      <c r="M154" s="59">
        <f t="shared" si="8"/>
        <v>298</v>
      </c>
      <c r="N154" s="59"/>
      <c r="O154" s="59"/>
      <c r="P154" s="59">
        <v>298</v>
      </c>
      <c r="Q154" s="59"/>
      <c r="R154" s="59"/>
      <c r="S154" s="150"/>
    </row>
    <row r="155" spans="1:19" ht="12.75">
      <c r="A155" s="273"/>
      <c r="B155" s="279"/>
      <c r="C155" s="279"/>
      <c r="D155" s="279"/>
      <c r="E155" s="279"/>
      <c r="F155" s="279"/>
      <c r="G155" s="279"/>
      <c r="H155" s="279"/>
      <c r="I155" s="279"/>
      <c r="J155" s="304"/>
      <c r="K155" s="283"/>
      <c r="L155" s="38">
        <v>2014</v>
      </c>
      <c r="M155" s="59">
        <f t="shared" si="8"/>
        <v>298</v>
      </c>
      <c r="N155" s="59"/>
      <c r="O155" s="59"/>
      <c r="P155" s="59">
        <v>298</v>
      </c>
      <c r="Q155" s="59"/>
      <c r="R155" s="59"/>
      <c r="S155" s="150"/>
    </row>
    <row r="156" spans="1:19" ht="45.75" customHeight="1">
      <c r="A156" s="273"/>
      <c r="B156" s="279"/>
      <c r="C156" s="279"/>
      <c r="D156" s="279"/>
      <c r="E156" s="279"/>
      <c r="F156" s="279"/>
      <c r="G156" s="279"/>
      <c r="H156" s="279"/>
      <c r="I156" s="279"/>
      <c r="J156" s="304"/>
      <c r="K156" s="278"/>
      <c r="L156" s="38">
        <v>2015</v>
      </c>
      <c r="M156" s="59">
        <f t="shared" si="8"/>
        <v>298</v>
      </c>
      <c r="N156" s="59"/>
      <c r="O156" s="59"/>
      <c r="P156" s="59">
        <v>298</v>
      </c>
      <c r="Q156" s="59"/>
      <c r="R156" s="59"/>
      <c r="S156" s="150"/>
    </row>
    <row r="157" spans="1:19" ht="12.75" customHeight="1">
      <c r="A157" s="273"/>
      <c r="B157" s="279" t="s">
        <v>105</v>
      </c>
      <c r="C157" s="279">
        <f>SUM(D157:I162)</f>
        <v>47</v>
      </c>
      <c r="D157" s="279">
        <v>7</v>
      </c>
      <c r="E157" s="279">
        <v>8</v>
      </c>
      <c r="F157" s="279">
        <v>8</v>
      </c>
      <c r="G157" s="279">
        <v>8</v>
      </c>
      <c r="H157" s="279">
        <v>8</v>
      </c>
      <c r="I157" s="279">
        <v>8</v>
      </c>
      <c r="J157" s="304" t="s">
        <v>228</v>
      </c>
      <c r="K157" s="282" t="s">
        <v>284</v>
      </c>
      <c r="L157" s="38">
        <v>2010</v>
      </c>
      <c r="M157" s="59">
        <f t="shared" si="8"/>
        <v>245</v>
      </c>
      <c r="N157" s="59">
        <v>219</v>
      </c>
      <c r="O157" s="59"/>
      <c r="P157" s="59">
        <v>26</v>
      </c>
      <c r="Q157" s="59"/>
      <c r="R157" s="59"/>
      <c r="S157" s="150"/>
    </row>
    <row r="158" spans="1:19" ht="12.75">
      <c r="A158" s="273"/>
      <c r="B158" s="279"/>
      <c r="C158" s="279"/>
      <c r="D158" s="279"/>
      <c r="E158" s="279"/>
      <c r="F158" s="279"/>
      <c r="G158" s="279"/>
      <c r="H158" s="279"/>
      <c r="I158" s="279"/>
      <c r="J158" s="304"/>
      <c r="K158" s="283"/>
      <c r="L158" s="38">
        <v>2011</v>
      </c>
      <c r="M158" s="59">
        <f t="shared" si="8"/>
        <v>245</v>
      </c>
      <c r="N158" s="59">
        <v>219</v>
      </c>
      <c r="O158" s="59"/>
      <c r="P158" s="59">
        <v>26</v>
      </c>
      <c r="Q158" s="59"/>
      <c r="R158" s="59"/>
      <c r="S158" s="150"/>
    </row>
    <row r="159" spans="1:19" ht="12.75">
      <c r="A159" s="273"/>
      <c r="B159" s="279"/>
      <c r="C159" s="279"/>
      <c r="D159" s="279"/>
      <c r="E159" s="279"/>
      <c r="F159" s="279"/>
      <c r="G159" s="279"/>
      <c r="H159" s="279"/>
      <c r="I159" s="279"/>
      <c r="J159" s="304"/>
      <c r="K159" s="283"/>
      <c r="L159" s="38">
        <v>2012</v>
      </c>
      <c r="M159" s="59">
        <f t="shared" si="8"/>
        <v>245</v>
      </c>
      <c r="N159" s="59">
        <v>219</v>
      </c>
      <c r="O159" s="59"/>
      <c r="P159" s="59">
        <v>26</v>
      </c>
      <c r="Q159" s="59"/>
      <c r="R159" s="59"/>
      <c r="S159" s="150"/>
    </row>
    <row r="160" spans="1:19" ht="12.75">
      <c r="A160" s="273"/>
      <c r="B160" s="279"/>
      <c r="C160" s="279"/>
      <c r="D160" s="279"/>
      <c r="E160" s="279"/>
      <c r="F160" s="279"/>
      <c r="G160" s="279"/>
      <c r="H160" s="279"/>
      <c r="I160" s="279"/>
      <c r="J160" s="304"/>
      <c r="K160" s="283"/>
      <c r="L160" s="38">
        <v>2013</v>
      </c>
      <c r="M160" s="59">
        <f t="shared" si="8"/>
        <v>245</v>
      </c>
      <c r="N160" s="59">
        <v>219</v>
      </c>
      <c r="O160" s="59"/>
      <c r="P160" s="59">
        <v>26</v>
      </c>
      <c r="Q160" s="59"/>
      <c r="R160" s="59"/>
      <c r="S160" s="150"/>
    </row>
    <row r="161" spans="1:19" ht="12.75">
      <c r="A161" s="273"/>
      <c r="B161" s="279"/>
      <c r="C161" s="279"/>
      <c r="D161" s="279"/>
      <c r="E161" s="279"/>
      <c r="F161" s="279"/>
      <c r="G161" s="279"/>
      <c r="H161" s="279"/>
      <c r="I161" s="279"/>
      <c r="J161" s="304"/>
      <c r="K161" s="283"/>
      <c r="L161" s="38">
        <v>2014</v>
      </c>
      <c r="M161" s="59">
        <f t="shared" si="8"/>
        <v>245</v>
      </c>
      <c r="N161" s="59">
        <v>219</v>
      </c>
      <c r="O161" s="59"/>
      <c r="P161" s="59">
        <v>26</v>
      </c>
      <c r="Q161" s="59"/>
      <c r="R161" s="59"/>
      <c r="S161" s="150"/>
    </row>
    <row r="162" spans="1:19" ht="45" customHeight="1">
      <c r="A162" s="273"/>
      <c r="B162" s="279"/>
      <c r="C162" s="279"/>
      <c r="D162" s="279"/>
      <c r="E162" s="279"/>
      <c r="F162" s="279"/>
      <c r="G162" s="279"/>
      <c r="H162" s="279"/>
      <c r="I162" s="279"/>
      <c r="J162" s="304"/>
      <c r="K162" s="278"/>
      <c r="L162" s="38">
        <v>2015</v>
      </c>
      <c r="M162" s="59">
        <f t="shared" si="8"/>
        <v>245</v>
      </c>
      <c r="N162" s="59">
        <v>219</v>
      </c>
      <c r="O162" s="59"/>
      <c r="P162" s="59">
        <v>26</v>
      </c>
      <c r="Q162" s="59"/>
      <c r="R162" s="59"/>
      <c r="S162" s="150"/>
    </row>
    <row r="163" spans="1:19" ht="12.75" customHeight="1">
      <c r="A163" s="273"/>
      <c r="B163" s="275" t="s">
        <v>234</v>
      </c>
      <c r="C163" s="279">
        <f>SUM(D163:I168)</f>
        <v>15</v>
      </c>
      <c r="D163" s="279">
        <v>2</v>
      </c>
      <c r="E163" s="279">
        <v>3</v>
      </c>
      <c r="F163" s="279">
        <v>2</v>
      </c>
      <c r="G163" s="279">
        <v>3</v>
      </c>
      <c r="H163" s="279">
        <v>2</v>
      </c>
      <c r="I163" s="279">
        <v>3</v>
      </c>
      <c r="J163" s="304" t="s">
        <v>229</v>
      </c>
      <c r="K163" s="282" t="s">
        <v>284</v>
      </c>
      <c r="L163" s="38">
        <v>2010</v>
      </c>
      <c r="M163" s="59">
        <f t="shared" si="8"/>
        <v>49</v>
      </c>
      <c r="N163" s="59">
        <v>49</v>
      </c>
      <c r="O163" s="59"/>
      <c r="P163" s="59"/>
      <c r="Q163" s="59"/>
      <c r="R163" s="59"/>
      <c r="S163" s="150"/>
    </row>
    <row r="164" spans="1:19" ht="12.75">
      <c r="A164" s="273"/>
      <c r="B164" s="275"/>
      <c r="C164" s="279"/>
      <c r="D164" s="279"/>
      <c r="E164" s="279"/>
      <c r="F164" s="279"/>
      <c r="G164" s="279"/>
      <c r="H164" s="279"/>
      <c r="I164" s="279"/>
      <c r="J164" s="304"/>
      <c r="K164" s="283"/>
      <c r="L164" s="38">
        <v>2011</v>
      </c>
      <c r="M164" s="59">
        <f t="shared" si="8"/>
        <v>100</v>
      </c>
      <c r="N164" s="59">
        <v>100</v>
      </c>
      <c r="O164" s="59"/>
      <c r="P164" s="59"/>
      <c r="Q164" s="59"/>
      <c r="R164" s="59"/>
      <c r="S164" s="150"/>
    </row>
    <row r="165" spans="1:19" ht="12.75">
      <c r="A165" s="273"/>
      <c r="B165" s="275"/>
      <c r="C165" s="279"/>
      <c r="D165" s="279"/>
      <c r="E165" s="279"/>
      <c r="F165" s="279"/>
      <c r="G165" s="279"/>
      <c r="H165" s="279"/>
      <c r="I165" s="279"/>
      <c r="J165" s="304"/>
      <c r="K165" s="283"/>
      <c r="L165" s="38">
        <v>2012</v>
      </c>
      <c r="M165" s="59">
        <f t="shared" si="8"/>
        <v>49</v>
      </c>
      <c r="N165" s="59">
        <v>49</v>
      </c>
      <c r="O165" s="59"/>
      <c r="P165" s="59"/>
      <c r="Q165" s="59"/>
      <c r="R165" s="59"/>
      <c r="S165" s="150"/>
    </row>
    <row r="166" spans="1:19" ht="12.75">
      <c r="A166" s="273"/>
      <c r="B166" s="275"/>
      <c r="C166" s="279"/>
      <c r="D166" s="279"/>
      <c r="E166" s="279"/>
      <c r="F166" s="279"/>
      <c r="G166" s="279"/>
      <c r="H166" s="279"/>
      <c r="I166" s="279"/>
      <c r="J166" s="304"/>
      <c r="K166" s="283"/>
      <c r="L166" s="38">
        <v>2013</v>
      </c>
      <c r="M166" s="59">
        <f t="shared" si="8"/>
        <v>100</v>
      </c>
      <c r="N166" s="59">
        <v>100</v>
      </c>
      <c r="O166" s="59"/>
      <c r="P166" s="59"/>
      <c r="Q166" s="59"/>
      <c r="R166" s="59"/>
      <c r="S166" s="150"/>
    </row>
    <row r="167" spans="1:19" ht="12.75">
      <c r="A167" s="273"/>
      <c r="B167" s="275"/>
      <c r="C167" s="279"/>
      <c r="D167" s="279"/>
      <c r="E167" s="279"/>
      <c r="F167" s="279"/>
      <c r="G167" s="279"/>
      <c r="H167" s="279"/>
      <c r="I167" s="279"/>
      <c r="J167" s="304"/>
      <c r="K167" s="283"/>
      <c r="L167" s="38">
        <v>2014</v>
      </c>
      <c r="M167" s="59">
        <f t="shared" si="8"/>
        <v>49</v>
      </c>
      <c r="N167" s="59">
        <v>49</v>
      </c>
      <c r="O167" s="59"/>
      <c r="P167" s="59"/>
      <c r="Q167" s="59"/>
      <c r="R167" s="59"/>
      <c r="S167" s="150"/>
    </row>
    <row r="168" spans="1:19" ht="46.5" customHeight="1">
      <c r="A168" s="274"/>
      <c r="B168" s="275"/>
      <c r="C168" s="279"/>
      <c r="D168" s="279"/>
      <c r="E168" s="279"/>
      <c r="F168" s="279"/>
      <c r="G168" s="279"/>
      <c r="H168" s="279"/>
      <c r="I168" s="279"/>
      <c r="J168" s="304"/>
      <c r="K168" s="278"/>
      <c r="L168" s="38">
        <v>2015</v>
      </c>
      <c r="M168" s="59">
        <f t="shared" si="8"/>
        <v>149</v>
      </c>
      <c r="N168" s="59">
        <v>149</v>
      </c>
      <c r="O168" s="59"/>
      <c r="P168" s="59"/>
      <c r="Q168" s="59"/>
      <c r="R168" s="59"/>
      <c r="S168" s="150"/>
    </row>
    <row r="169" spans="1:19" ht="15.75">
      <c r="A169" s="276" t="s">
        <v>56</v>
      </c>
      <c r="B169" s="276"/>
      <c r="C169" s="276"/>
      <c r="D169" s="276"/>
      <c r="E169" s="276"/>
      <c r="F169" s="276"/>
      <c r="G169" s="276"/>
      <c r="H169" s="276"/>
      <c r="I169" s="276"/>
      <c r="J169" s="276"/>
      <c r="K169" s="277"/>
      <c r="L169" s="47" t="s">
        <v>25</v>
      </c>
      <c r="M169" s="58">
        <f t="shared" si="8"/>
        <v>4353</v>
      </c>
      <c r="N169" s="58">
        <f>SUM(N170:N175)</f>
        <v>1515</v>
      </c>
      <c r="O169" s="58"/>
      <c r="P169" s="58">
        <f>SUM(P170:P175)</f>
        <v>2838</v>
      </c>
      <c r="Q169" s="59"/>
      <c r="R169" s="59"/>
      <c r="S169" s="150"/>
    </row>
    <row r="170" spans="1:19" ht="12.75">
      <c r="A170" s="66"/>
      <c r="B170" s="56"/>
      <c r="C170" s="56"/>
      <c r="D170" s="56"/>
      <c r="E170" s="56"/>
      <c r="F170" s="56"/>
      <c r="G170" s="56"/>
      <c r="H170" s="56"/>
      <c r="I170" s="56"/>
      <c r="J170" s="64"/>
      <c r="K170" s="253"/>
      <c r="L170" s="38">
        <v>2010</v>
      </c>
      <c r="M170" s="59">
        <f t="shared" si="8"/>
        <v>784</v>
      </c>
      <c r="N170" s="59">
        <f aca="true" t="shared" si="9" ref="N170:N175">N176+N182+N188</f>
        <v>311</v>
      </c>
      <c r="O170" s="59"/>
      <c r="P170" s="59">
        <v>473</v>
      </c>
      <c r="Q170" s="59"/>
      <c r="R170" s="59"/>
      <c r="S170" s="150"/>
    </row>
    <row r="171" spans="1:19" ht="12.75">
      <c r="A171" s="66"/>
      <c r="B171" s="56"/>
      <c r="C171" s="56"/>
      <c r="D171" s="56"/>
      <c r="E171" s="56"/>
      <c r="F171" s="56"/>
      <c r="G171" s="56"/>
      <c r="H171" s="56"/>
      <c r="I171" s="56"/>
      <c r="J171" s="64"/>
      <c r="K171" s="253"/>
      <c r="L171" s="38">
        <v>2011</v>
      </c>
      <c r="M171" s="59">
        <f t="shared" si="8"/>
        <v>734</v>
      </c>
      <c r="N171" s="59">
        <f t="shared" si="9"/>
        <v>261</v>
      </c>
      <c r="O171" s="59"/>
      <c r="P171" s="59">
        <v>473</v>
      </c>
      <c r="Q171" s="59"/>
      <c r="R171" s="59"/>
      <c r="S171" s="150"/>
    </row>
    <row r="172" spans="1:19" ht="12.75">
      <c r="A172" s="66"/>
      <c r="B172" s="56"/>
      <c r="C172" s="56"/>
      <c r="D172" s="56"/>
      <c r="E172" s="56"/>
      <c r="F172" s="56"/>
      <c r="G172" s="56"/>
      <c r="H172" s="56"/>
      <c r="I172" s="56"/>
      <c r="J172" s="64"/>
      <c r="K172" s="253"/>
      <c r="L172" s="38">
        <v>2012</v>
      </c>
      <c r="M172" s="59">
        <f t="shared" si="8"/>
        <v>734</v>
      </c>
      <c r="N172" s="59">
        <f t="shared" si="9"/>
        <v>261</v>
      </c>
      <c r="O172" s="59"/>
      <c r="P172" s="59">
        <v>473</v>
      </c>
      <c r="Q172" s="59"/>
      <c r="R172" s="59"/>
      <c r="S172" s="150"/>
    </row>
    <row r="173" spans="1:19" ht="12.75">
      <c r="A173" s="66"/>
      <c r="B173" s="56"/>
      <c r="C173" s="56"/>
      <c r="D173" s="56"/>
      <c r="E173" s="56"/>
      <c r="F173" s="56"/>
      <c r="G173" s="56"/>
      <c r="H173" s="56"/>
      <c r="I173" s="56"/>
      <c r="J173" s="64"/>
      <c r="K173" s="253"/>
      <c r="L173" s="38">
        <v>2013</v>
      </c>
      <c r="M173" s="59">
        <f t="shared" si="8"/>
        <v>684</v>
      </c>
      <c r="N173" s="59">
        <f t="shared" si="9"/>
        <v>211</v>
      </c>
      <c r="O173" s="59"/>
      <c r="P173" s="59">
        <v>473</v>
      </c>
      <c r="Q173" s="59"/>
      <c r="R173" s="59"/>
      <c r="S173" s="150"/>
    </row>
    <row r="174" spans="1:19" ht="12.75">
      <c r="A174" s="66"/>
      <c r="B174" s="56"/>
      <c r="C174" s="56"/>
      <c r="D174" s="56"/>
      <c r="E174" s="56"/>
      <c r="F174" s="56"/>
      <c r="G174" s="56"/>
      <c r="H174" s="56"/>
      <c r="I174" s="56"/>
      <c r="J174" s="64"/>
      <c r="K174" s="253"/>
      <c r="L174" s="38">
        <v>2014</v>
      </c>
      <c r="M174" s="59">
        <f t="shared" si="8"/>
        <v>733</v>
      </c>
      <c r="N174" s="59">
        <f t="shared" si="9"/>
        <v>260</v>
      </c>
      <c r="O174" s="59"/>
      <c r="P174" s="59">
        <v>473</v>
      </c>
      <c r="Q174" s="59"/>
      <c r="R174" s="59"/>
      <c r="S174" s="150"/>
    </row>
    <row r="175" spans="1:19" ht="18.75" customHeight="1">
      <c r="A175" s="66"/>
      <c r="B175" s="56"/>
      <c r="C175" s="56"/>
      <c r="D175" s="56"/>
      <c r="E175" s="56"/>
      <c r="F175" s="56"/>
      <c r="G175" s="56"/>
      <c r="H175" s="56"/>
      <c r="I175" s="56"/>
      <c r="J175" s="64"/>
      <c r="K175" s="253"/>
      <c r="L175" s="38">
        <v>2015</v>
      </c>
      <c r="M175" s="59">
        <f t="shared" si="8"/>
        <v>684</v>
      </c>
      <c r="N175" s="59">
        <f t="shared" si="9"/>
        <v>211</v>
      </c>
      <c r="O175" s="59"/>
      <c r="P175" s="59">
        <v>473</v>
      </c>
      <c r="Q175" s="59"/>
      <c r="R175" s="59"/>
      <c r="S175" s="150"/>
    </row>
    <row r="176" spans="1:19" ht="12.75" customHeight="1">
      <c r="A176" s="280" t="s">
        <v>231</v>
      </c>
      <c r="B176" s="279" t="s">
        <v>105</v>
      </c>
      <c r="C176" s="279">
        <v>37</v>
      </c>
      <c r="D176" s="279">
        <v>6</v>
      </c>
      <c r="E176" s="279">
        <v>6</v>
      </c>
      <c r="F176" s="279">
        <v>6</v>
      </c>
      <c r="G176" s="279">
        <v>6</v>
      </c>
      <c r="H176" s="279">
        <v>6</v>
      </c>
      <c r="I176" s="279">
        <v>7</v>
      </c>
      <c r="J176" s="304" t="s">
        <v>227</v>
      </c>
      <c r="K176" s="282" t="s">
        <v>284</v>
      </c>
      <c r="L176" s="38">
        <v>2010</v>
      </c>
      <c r="M176" s="59">
        <f t="shared" si="8"/>
        <v>449</v>
      </c>
      <c r="N176" s="59"/>
      <c r="O176" s="59"/>
      <c r="P176" s="59">
        <v>449</v>
      </c>
      <c r="Q176" s="59"/>
      <c r="R176" s="59"/>
      <c r="S176" s="150"/>
    </row>
    <row r="177" spans="1:19" ht="12.75">
      <c r="A177" s="273"/>
      <c r="B177" s="279"/>
      <c r="C177" s="279"/>
      <c r="D177" s="279"/>
      <c r="E177" s="279"/>
      <c r="F177" s="279"/>
      <c r="G177" s="279"/>
      <c r="H177" s="279"/>
      <c r="I177" s="279"/>
      <c r="J177" s="304"/>
      <c r="K177" s="283"/>
      <c r="L177" s="38">
        <v>2011</v>
      </c>
      <c r="M177" s="59">
        <f t="shared" si="8"/>
        <v>449</v>
      </c>
      <c r="N177" s="59"/>
      <c r="O177" s="59"/>
      <c r="P177" s="59">
        <v>449</v>
      </c>
      <c r="Q177" s="59"/>
      <c r="R177" s="59"/>
      <c r="S177" s="150"/>
    </row>
    <row r="178" spans="1:19" ht="12.75">
      <c r="A178" s="273"/>
      <c r="B178" s="279"/>
      <c r="C178" s="279"/>
      <c r="D178" s="279"/>
      <c r="E178" s="279"/>
      <c r="F178" s="279"/>
      <c r="G178" s="279"/>
      <c r="H178" s="279"/>
      <c r="I178" s="279"/>
      <c r="J178" s="304"/>
      <c r="K178" s="283"/>
      <c r="L178" s="38">
        <v>2012</v>
      </c>
      <c r="M178" s="59">
        <f t="shared" si="8"/>
        <v>449</v>
      </c>
      <c r="N178" s="59"/>
      <c r="O178" s="59"/>
      <c r="P178" s="59">
        <v>449</v>
      </c>
      <c r="Q178" s="59"/>
      <c r="R178" s="59"/>
      <c r="S178" s="150"/>
    </row>
    <row r="179" spans="1:19" ht="12.75">
      <c r="A179" s="273"/>
      <c r="B179" s="279"/>
      <c r="C179" s="279"/>
      <c r="D179" s="279"/>
      <c r="E179" s="279"/>
      <c r="F179" s="279"/>
      <c r="G179" s="279"/>
      <c r="H179" s="279"/>
      <c r="I179" s="279"/>
      <c r="J179" s="304"/>
      <c r="K179" s="283"/>
      <c r="L179" s="38">
        <v>2013</v>
      </c>
      <c r="M179" s="59">
        <f t="shared" si="8"/>
        <v>449</v>
      </c>
      <c r="N179" s="59"/>
      <c r="O179" s="59"/>
      <c r="P179" s="59">
        <v>449</v>
      </c>
      <c r="Q179" s="59"/>
      <c r="R179" s="59"/>
      <c r="S179" s="150"/>
    </row>
    <row r="180" spans="1:19" ht="12.75">
      <c r="A180" s="273"/>
      <c r="B180" s="279"/>
      <c r="C180" s="279"/>
      <c r="D180" s="279"/>
      <c r="E180" s="279"/>
      <c r="F180" s="279"/>
      <c r="G180" s="279"/>
      <c r="H180" s="279"/>
      <c r="I180" s="279"/>
      <c r="J180" s="304"/>
      <c r="K180" s="283"/>
      <c r="L180" s="38">
        <v>2014</v>
      </c>
      <c r="M180" s="59">
        <f t="shared" si="8"/>
        <v>449</v>
      </c>
      <c r="N180" s="59"/>
      <c r="O180" s="59"/>
      <c r="P180" s="59">
        <v>449</v>
      </c>
      <c r="Q180" s="59"/>
      <c r="R180" s="59"/>
      <c r="S180" s="150"/>
    </row>
    <row r="181" spans="1:19" ht="47.25" customHeight="1">
      <c r="A181" s="273"/>
      <c r="B181" s="279"/>
      <c r="C181" s="279"/>
      <c r="D181" s="279"/>
      <c r="E181" s="279"/>
      <c r="F181" s="279"/>
      <c r="G181" s="279"/>
      <c r="H181" s="279"/>
      <c r="I181" s="279"/>
      <c r="J181" s="304"/>
      <c r="K181" s="278"/>
      <c r="L181" s="38">
        <v>2015</v>
      </c>
      <c r="M181" s="59">
        <f t="shared" si="8"/>
        <v>449</v>
      </c>
      <c r="N181" s="59"/>
      <c r="O181" s="59"/>
      <c r="P181" s="59">
        <v>449</v>
      </c>
      <c r="Q181" s="59"/>
      <c r="R181" s="59"/>
      <c r="S181" s="150"/>
    </row>
    <row r="182" spans="1:19" ht="12.75" customHeight="1">
      <c r="A182" s="273"/>
      <c r="B182" s="279" t="s">
        <v>105</v>
      </c>
      <c r="C182" s="279">
        <v>36</v>
      </c>
      <c r="D182" s="279">
        <v>6</v>
      </c>
      <c r="E182" s="279">
        <v>6</v>
      </c>
      <c r="F182" s="279">
        <v>6</v>
      </c>
      <c r="G182" s="279">
        <v>6</v>
      </c>
      <c r="H182" s="279">
        <v>6</v>
      </c>
      <c r="I182" s="279">
        <v>6</v>
      </c>
      <c r="J182" s="304" t="s">
        <v>228</v>
      </c>
      <c r="K182" s="282" t="s">
        <v>284</v>
      </c>
      <c r="L182" s="38">
        <v>2010</v>
      </c>
      <c r="M182" s="59">
        <f t="shared" si="8"/>
        <v>234</v>
      </c>
      <c r="N182" s="59">
        <v>210</v>
      </c>
      <c r="O182" s="59"/>
      <c r="P182" s="59">
        <v>24</v>
      </c>
      <c r="Q182" s="59"/>
      <c r="R182" s="59"/>
      <c r="S182" s="150"/>
    </row>
    <row r="183" spans="1:19" ht="12.75">
      <c r="A183" s="273"/>
      <c r="B183" s="279"/>
      <c r="C183" s="279"/>
      <c r="D183" s="279"/>
      <c r="E183" s="279"/>
      <c r="F183" s="279"/>
      <c r="G183" s="279"/>
      <c r="H183" s="279"/>
      <c r="I183" s="279"/>
      <c r="J183" s="304"/>
      <c r="K183" s="283"/>
      <c r="L183" s="38">
        <v>2011</v>
      </c>
      <c r="M183" s="59">
        <f t="shared" si="8"/>
        <v>234</v>
      </c>
      <c r="N183" s="59">
        <v>210</v>
      </c>
      <c r="O183" s="59"/>
      <c r="P183" s="59">
        <v>24</v>
      </c>
      <c r="Q183" s="59"/>
      <c r="R183" s="59"/>
      <c r="S183" s="150"/>
    </row>
    <row r="184" spans="1:19" ht="12.75">
      <c r="A184" s="273"/>
      <c r="B184" s="279"/>
      <c r="C184" s="279"/>
      <c r="D184" s="279"/>
      <c r="E184" s="279"/>
      <c r="F184" s="279"/>
      <c r="G184" s="279"/>
      <c r="H184" s="279"/>
      <c r="I184" s="279"/>
      <c r="J184" s="304"/>
      <c r="K184" s="283"/>
      <c r="L184" s="38">
        <v>2012</v>
      </c>
      <c r="M184" s="59">
        <f t="shared" si="8"/>
        <v>234</v>
      </c>
      <c r="N184" s="59">
        <v>210</v>
      </c>
      <c r="O184" s="59"/>
      <c r="P184" s="59">
        <v>24</v>
      </c>
      <c r="Q184" s="59"/>
      <c r="R184" s="59"/>
      <c r="S184" s="150"/>
    </row>
    <row r="185" spans="1:19" ht="12.75">
      <c r="A185" s="273"/>
      <c r="B185" s="279"/>
      <c r="C185" s="279"/>
      <c r="D185" s="279"/>
      <c r="E185" s="279"/>
      <c r="F185" s="279"/>
      <c r="G185" s="279"/>
      <c r="H185" s="279"/>
      <c r="I185" s="279"/>
      <c r="J185" s="304"/>
      <c r="K185" s="283"/>
      <c r="L185" s="38">
        <v>2013</v>
      </c>
      <c r="M185" s="59">
        <f t="shared" si="8"/>
        <v>234</v>
      </c>
      <c r="N185" s="59">
        <v>210</v>
      </c>
      <c r="O185" s="59"/>
      <c r="P185" s="59">
        <v>24</v>
      </c>
      <c r="Q185" s="59"/>
      <c r="R185" s="59"/>
      <c r="S185" s="150"/>
    </row>
    <row r="186" spans="1:19" ht="12.75">
      <c r="A186" s="273"/>
      <c r="B186" s="279"/>
      <c r="C186" s="279"/>
      <c r="D186" s="279"/>
      <c r="E186" s="279"/>
      <c r="F186" s="279"/>
      <c r="G186" s="279"/>
      <c r="H186" s="279"/>
      <c r="I186" s="279"/>
      <c r="J186" s="304"/>
      <c r="K186" s="283"/>
      <c r="L186" s="38">
        <v>2014</v>
      </c>
      <c r="M186" s="59">
        <f t="shared" si="8"/>
        <v>234</v>
      </c>
      <c r="N186" s="59">
        <v>210</v>
      </c>
      <c r="O186" s="59"/>
      <c r="P186" s="59">
        <v>24</v>
      </c>
      <c r="Q186" s="59"/>
      <c r="R186" s="59"/>
      <c r="S186" s="150"/>
    </row>
    <row r="187" spans="1:19" ht="45" customHeight="1">
      <c r="A187" s="273"/>
      <c r="B187" s="279"/>
      <c r="C187" s="279"/>
      <c r="D187" s="279"/>
      <c r="E187" s="279"/>
      <c r="F187" s="279"/>
      <c r="G187" s="279"/>
      <c r="H187" s="279"/>
      <c r="I187" s="279"/>
      <c r="J187" s="304"/>
      <c r="K187" s="278"/>
      <c r="L187" s="38">
        <v>2015</v>
      </c>
      <c r="M187" s="59">
        <f t="shared" si="8"/>
        <v>234</v>
      </c>
      <c r="N187" s="59">
        <v>210</v>
      </c>
      <c r="O187" s="59"/>
      <c r="P187" s="59">
        <v>24</v>
      </c>
      <c r="Q187" s="59"/>
      <c r="R187" s="59"/>
      <c r="S187" s="150"/>
    </row>
    <row r="188" spans="1:19" ht="12.75" customHeight="1">
      <c r="A188" s="273"/>
      <c r="B188" s="279" t="s">
        <v>121</v>
      </c>
      <c r="C188" s="279">
        <v>26</v>
      </c>
      <c r="D188" s="279">
        <v>12</v>
      </c>
      <c r="E188" s="279">
        <v>4</v>
      </c>
      <c r="F188" s="279">
        <v>4</v>
      </c>
      <c r="G188" s="279">
        <v>1</v>
      </c>
      <c r="H188" s="279">
        <v>4</v>
      </c>
      <c r="I188" s="279">
        <v>1</v>
      </c>
      <c r="J188" s="304" t="s">
        <v>229</v>
      </c>
      <c r="K188" s="282" t="s">
        <v>284</v>
      </c>
      <c r="L188" s="38">
        <v>2010</v>
      </c>
      <c r="M188" s="59">
        <f t="shared" si="8"/>
        <v>101</v>
      </c>
      <c r="N188" s="59">
        <v>101</v>
      </c>
      <c r="O188" s="59"/>
      <c r="P188" s="59"/>
      <c r="Q188" s="59"/>
      <c r="R188" s="59"/>
      <c r="S188" s="150"/>
    </row>
    <row r="189" spans="1:19" ht="12.75">
      <c r="A189" s="273"/>
      <c r="B189" s="279"/>
      <c r="C189" s="279"/>
      <c r="D189" s="279"/>
      <c r="E189" s="279"/>
      <c r="F189" s="279"/>
      <c r="G189" s="279"/>
      <c r="H189" s="279"/>
      <c r="I189" s="279"/>
      <c r="J189" s="304"/>
      <c r="K189" s="283"/>
      <c r="L189" s="38">
        <v>2011</v>
      </c>
      <c r="M189" s="59">
        <f t="shared" si="8"/>
        <v>51</v>
      </c>
      <c r="N189" s="59">
        <v>51</v>
      </c>
      <c r="O189" s="59"/>
      <c r="P189" s="59"/>
      <c r="Q189" s="59"/>
      <c r="R189" s="59"/>
      <c r="S189" s="150"/>
    </row>
    <row r="190" spans="1:19" ht="12.75">
      <c r="A190" s="273"/>
      <c r="B190" s="279"/>
      <c r="C190" s="279"/>
      <c r="D190" s="279"/>
      <c r="E190" s="279"/>
      <c r="F190" s="279"/>
      <c r="G190" s="279"/>
      <c r="H190" s="279"/>
      <c r="I190" s="279"/>
      <c r="J190" s="304"/>
      <c r="K190" s="283"/>
      <c r="L190" s="38">
        <v>2012</v>
      </c>
      <c r="M190" s="59">
        <f t="shared" si="8"/>
        <v>51</v>
      </c>
      <c r="N190" s="59">
        <v>51</v>
      </c>
      <c r="O190" s="59"/>
      <c r="P190" s="59"/>
      <c r="Q190" s="59"/>
      <c r="R190" s="59"/>
      <c r="S190" s="150"/>
    </row>
    <row r="191" spans="1:19" ht="12.75">
      <c r="A191" s="273"/>
      <c r="B191" s="279"/>
      <c r="C191" s="279"/>
      <c r="D191" s="279"/>
      <c r="E191" s="279"/>
      <c r="F191" s="279"/>
      <c r="G191" s="279"/>
      <c r="H191" s="279"/>
      <c r="I191" s="279"/>
      <c r="J191" s="304"/>
      <c r="K191" s="283"/>
      <c r="L191" s="38">
        <v>2013</v>
      </c>
      <c r="M191" s="59">
        <f t="shared" si="8"/>
        <v>1</v>
      </c>
      <c r="N191" s="59">
        <v>1</v>
      </c>
      <c r="O191" s="59"/>
      <c r="P191" s="59"/>
      <c r="Q191" s="59"/>
      <c r="R191" s="59"/>
      <c r="S191" s="150"/>
    </row>
    <row r="192" spans="1:19" ht="12.75">
      <c r="A192" s="273"/>
      <c r="B192" s="279"/>
      <c r="C192" s="279"/>
      <c r="D192" s="279"/>
      <c r="E192" s="279"/>
      <c r="F192" s="279"/>
      <c r="G192" s="279"/>
      <c r="H192" s="279"/>
      <c r="I192" s="279"/>
      <c r="J192" s="304"/>
      <c r="K192" s="283"/>
      <c r="L192" s="38">
        <v>2014</v>
      </c>
      <c r="M192" s="59">
        <f t="shared" si="8"/>
        <v>50</v>
      </c>
      <c r="N192" s="59">
        <v>50</v>
      </c>
      <c r="O192" s="59"/>
      <c r="P192" s="59"/>
      <c r="Q192" s="59"/>
      <c r="R192" s="59"/>
      <c r="S192" s="150"/>
    </row>
    <row r="193" spans="1:19" ht="48.75" customHeight="1">
      <c r="A193" s="274"/>
      <c r="B193" s="279"/>
      <c r="C193" s="279"/>
      <c r="D193" s="279"/>
      <c r="E193" s="279"/>
      <c r="F193" s="279"/>
      <c r="G193" s="279"/>
      <c r="H193" s="279"/>
      <c r="I193" s="279"/>
      <c r="J193" s="304"/>
      <c r="K193" s="278"/>
      <c r="L193" s="38">
        <v>2015</v>
      </c>
      <c r="M193" s="59">
        <f t="shared" si="8"/>
        <v>1</v>
      </c>
      <c r="N193" s="59">
        <v>1</v>
      </c>
      <c r="O193" s="59"/>
      <c r="P193" s="59"/>
      <c r="Q193" s="59"/>
      <c r="R193" s="59"/>
      <c r="S193" s="150"/>
    </row>
    <row r="194" spans="1:19" ht="15.75">
      <c r="A194" s="276" t="s">
        <v>119</v>
      </c>
      <c r="B194" s="276"/>
      <c r="C194" s="276"/>
      <c r="D194" s="276"/>
      <c r="E194" s="276"/>
      <c r="F194" s="276"/>
      <c r="G194" s="276"/>
      <c r="H194" s="276"/>
      <c r="I194" s="276"/>
      <c r="J194" s="276"/>
      <c r="K194" s="277"/>
      <c r="L194" s="47" t="s">
        <v>25</v>
      </c>
      <c r="M194" s="58">
        <f t="shared" si="8"/>
        <v>3030</v>
      </c>
      <c r="N194" s="58">
        <f>SUM(N195:N200)</f>
        <v>1894</v>
      </c>
      <c r="O194" s="58">
        <f>SUM(O195:O200)</f>
        <v>0</v>
      </c>
      <c r="P194" s="58">
        <f>SUM(P195:P200)</f>
        <v>1136</v>
      </c>
      <c r="Q194" s="59"/>
      <c r="R194" s="59"/>
      <c r="S194" s="150"/>
    </row>
    <row r="195" spans="1:19" ht="12.75">
      <c r="A195" s="66"/>
      <c r="B195" s="56"/>
      <c r="C195" s="56"/>
      <c r="D195" s="56"/>
      <c r="E195" s="56"/>
      <c r="F195" s="56"/>
      <c r="G195" s="56"/>
      <c r="H195" s="56"/>
      <c r="I195" s="56"/>
      <c r="J195" s="64"/>
      <c r="K195" s="253"/>
      <c r="L195" s="38">
        <v>2010</v>
      </c>
      <c r="M195" s="59">
        <f t="shared" si="8"/>
        <v>396</v>
      </c>
      <c r="N195" s="59">
        <f aca="true" t="shared" si="10" ref="N195:N200">N201+N207+N213+N219</f>
        <v>210</v>
      </c>
      <c r="O195" s="59"/>
      <c r="P195" s="59">
        <v>186</v>
      </c>
      <c r="Q195" s="59"/>
      <c r="R195" s="59"/>
      <c r="S195" s="150"/>
    </row>
    <row r="196" spans="1:19" ht="12.75">
      <c r="A196" s="66"/>
      <c r="B196" s="56"/>
      <c r="C196" s="56"/>
      <c r="D196" s="56"/>
      <c r="E196" s="56"/>
      <c r="F196" s="56"/>
      <c r="G196" s="56"/>
      <c r="H196" s="56"/>
      <c r="I196" s="56"/>
      <c r="J196" s="64"/>
      <c r="K196" s="253"/>
      <c r="L196" s="38">
        <v>2011</v>
      </c>
      <c r="M196" s="59">
        <f t="shared" si="8"/>
        <v>652</v>
      </c>
      <c r="N196" s="59">
        <f t="shared" si="10"/>
        <v>446</v>
      </c>
      <c r="O196" s="59"/>
      <c r="P196" s="59">
        <v>206</v>
      </c>
      <c r="Q196" s="59"/>
      <c r="R196" s="59"/>
      <c r="S196" s="150"/>
    </row>
    <row r="197" spans="1:19" ht="12.75">
      <c r="A197" s="66"/>
      <c r="B197" s="56"/>
      <c r="C197" s="56"/>
      <c r="D197" s="56"/>
      <c r="E197" s="56"/>
      <c r="F197" s="56"/>
      <c r="G197" s="56"/>
      <c r="H197" s="56"/>
      <c r="I197" s="56"/>
      <c r="J197" s="64"/>
      <c r="K197" s="253"/>
      <c r="L197" s="38">
        <v>2012</v>
      </c>
      <c r="M197" s="59">
        <f t="shared" si="8"/>
        <v>496</v>
      </c>
      <c r="N197" s="59">
        <f t="shared" si="10"/>
        <v>310</v>
      </c>
      <c r="O197" s="59"/>
      <c r="P197" s="59">
        <v>186</v>
      </c>
      <c r="Q197" s="59"/>
      <c r="R197" s="59"/>
      <c r="S197" s="150"/>
    </row>
    <row r="198" spans="1:19" ht="12.75">
      <c r="A198" s="66"/>
      <c r="B198" s="56"/>
      <c r="C198" s="56"/>
      <c r="D198" s="56"/>
      <c r="E198" s="56"/>
      <c r="F198" s="56"/>
      <c r="G198" s="56"/>
      <c r="H198" s="56"/>
      <c r="I198" s="56"/>
      <c r="J198" s="64"/>
      <c r="K198" s="253"/>
      <c r="L198" s="38">
        <v>2013</v>
      </c>
      <c r="M198" s="59">
        <f t="shared" si="8"/>
        <v>496</v>
      </c>
      <c r="N198" s="59">
        <f t="shared" si="10"/>
        <v>310</v>
      </c>
      <c r="O198" s="59"/>
      <c r="P198" s="59">
        <v>186</v>
      </c>
      <c r="Q198" s="59"/>
      <c r="R198" s="59"/>
      <c r="S198" s="150"/>
    </row>
    <row r="199" spans="1:19" ht="12.75">
      <c r="A199" s="66"/>
      <c r="B199" s="56"/>
      <c r="C199" s="56"/>
      <c r="D199" s="56"/>
      <c r="E199" s="56"/>
      <c r="F199" s="56"/>
      <c r="G199" s="56"/>
      <c r="H199" s="56"/>
      <c r="I199" s="56"/>
      <c r="J199" s="64"/>
      <c r="K199" s="253"/>
      <c r="L199" s="38">
        <v>2014</v>
      </c>
      <c r="M199" s="59">
        <f t="shared" si="8"/>
        <v>545</v>
      </c>
      <c r="N199" s="59">
        <f t="shared" si="10"/>
        <v>359</v>
      </c>
      <c r="O199" s="59"/>
      <c r="P199" s="59">
        <v>186</v>
      </c>
      <c r="Q199" s="59"/>
      <c r="R199" s="59"/>
      <c r="S199" s="150"/>
    </row>
    <row r="200" spans="1:19" ht="12.75">
      <c r="A200" s="66"/>
      <c r="B200" s="56"/>
      <c r="C200" s="56"/>
      <c r="D200" s="56"/>
      <c r="E200" s="56"/>
      <c r="F200" s="56"/>
      <c r="G200" s="56"/>
      <c r="H200" s="56"/>
      <c r="I200" s="56"/>
      <c r="J200" s="64"/>
      <c r="K200" s="253"/>
      <c r="L200" s="38">
        <v>2015</v>
      </c>
      <c r="M200" s="59">
        <f t="shared" si="8"/>
        <v>445</v>
      </c>
      <c r="N200" s="59">
        <f t="shared" si="10"/>
        <v>259</v>
      </c>
      <c r="O200" s="59"/>
      <c r="P200" s="59">
        <v>186</v>
      </c>
      <c r="Q200" s="59"/>
      <c r="R200" s="59"/>
      <c r="S200" s="150"/>
    </row>
    <row r="201" spans="1:19" ht="12.75" customHeight="1">
      <c r="A201" s="267" t="s">
        <v>231</v>
      </c>
      <c r="B201" s="279" t="s">
        <v>105</v>
      </c>
      <c r="C201" s="279">
        <v>10</v>
      </c>
      <c r="D201" s="279">
        <v>2</v>
      </c>
      <c r="E201" s="279">
        <v>2</v>
      </c>
      <c r="F201" s="279">
        <v>2</v>
      </c>
      <c r="G201" s="279">
        <v>2</v>
      </c>
      <c r="H201" s="279">
        <v>1</v>
      </c>
      <c r="I201" s="279">
        <v>1</v>
      </c>
      <c r="J201" s="304" t="s">
        <v>227</v>
      </c>
      <c r="K201" s="282" t="s">
        <v>284</v>
      </c>
      <c r="L201" s="38">
        <v>2010</v>
      </c>
      <c r="M201" s="59">
        <f t="shared" si="8"/>
        <v>162</v>
      </c>
      <c r="N201" s="59"/>
      <c r="O201" s="59"/>
      <c r="P201" s="59">
        <v>162</v>
      </c>
      <c r="Q201" s="59"/>
      <c r="R201" s="59"/>
      <c r="S201" s="150"/>
    </row>
    <row r="202" spans="1:19" ht="12.75">
      <c r="A202" s="268"/>
      <c r="B202" s="279"/>
      <c r="C202" s="279"/>
      <c r="D202" s="279"/>
      <c r="E202" s="279"/>
      <c r="F202" s="279"/>
      <c r="G202" s="279"/>
      <c r="H202" s="279"/>
      <c r="I202" s="279"/>
      <c r="J202" s="304"/>
      <c r="K202" s="283"/>
      <c r="L202" s="38">
        <v>2011</v>
      </c>
      <c r="M202" s="59">
        <f t="shared" si="8"/>
        <v>162</v>
      </c>
      <c r="N202" s="59"/>
      <c r="O202" s="59"/>
      <c r="P202" s="59">
        <v>162</v>
      </c>
      <c r="Q202" s="59"/>
      <c r="R202" s="59"/>
      <c r="S202" s="150"/>
    </row>
    <row r="203" spans="1:19" ht="12.75">
      <c r="A203" s="268"/>
      <c r="B203" s="279"/>
      <c r="C203" s="279"/>
      <c r="D203" s="279"/>
      <c r="E203" s="279"/>
      <c r="F203" s="279"/>
      <c r="G203" s="279"/>
      <c r="H203" s="279"/>
      <c r="I203" s="279"/>
      <c r="J203" s="304"/>
      <c r="K203" s="283"/>
      <c r="L203" s="38">
        <v>2012</v>
      </c>
      <c r="M203" s="59">
        <f t="shared" si="8"/>
        <v>162</v>
      </c>
      <c r="N203" s="59"/>
      <c r="O203" s="59"/>
      <c r="P203" s="59">
        <v>162</v>
      </c>
      <c r="Q203" s="59"/>
      <c r="R203" s="59"/>
      <c r="S203" s="150"/>
    </row>
    <row r="204" spans="1:19" ht="12.75">
      <c r="A204" s="268"/>
      <c r="B204" s="279"/>
      <c r="C204" s="279"/>
      <c r="D204" s="279"/>
      <c r="E204" s="279"/>
      <c r="F204" s="279"/>
      <c r="G204" s="279"/>
      <c r="H204" s="279"/>
      <c r="I204" s="279"/>
      <c r="J204" s="304"/>
      <c r="K204" s="283"/>
      <c r="L204" s="38">
        <v>2013</v>
      </c>
      <c r="M204" s="59">
        <f t="shared" si="8"/>
        <v>162</v>
      </c>
      <c r="N204" s="59"/>
      <c r="O204" s="59"/>
      <c r="P204" s="59">
        <v>162</v>
      </c>
      <c r="Q204" s="59"/>
      <c r="R204" s="59"/>
      <c r="S204" s="150"/>
    </row>
    <row r="205" spans="1:19" ht="12.75">
      <c r="A205" s="268"/>
      <c r="B205" s="279"/>
      <c r="C205" s="279"/>
      <c r="D205" s="279"/>
      <c r="E205" s="279"/>
      <c r="F205" s="279"/>
      <c r="G205" s="279"/>
      <c r="H205" s="279"/>
      <c r="I205" s="279"/>
      <c r="J205" s="304"/>
      <c r="K205" s="283"/>
      <c r="L205" s="38">
        <v>2014</v>
      </c>
      <c r="M205" s="59">
        <f t="shared" si="8"/>
        <v>162</v>
      </c>
      <c r="N205" s="59"/>
      <c r="O205" s="59"/>
      <c r="P205" s="59">
        <v>162</v>
      </c>
      <c r="Q205" s="59"/>
      <c r="R205" s="59"/>
      <c r="S205" s="150"/>
    </row>
    <row r="206" spans="1:19" ht="47.25" customHeight="1">
      <c r="A206" s="268"/>
      <c r="B206" s="279"/>
      <c r="C206" s="279"/>
      <c r="D206" s="279"/>
      <c r="E206" s="279"/>
      <c r="F206" s="279"/>
      <c r="G206" s="279"/>
      <c r="H206" s="279"/>
      <c r="I206" s="279"/>
      <c r="J206" s="304"/>
      <c r="K206" s="278"/>
      <c r="L206" s="38">
        <v>2015</v>
      </c>
      <c r="M206" s="59">
        <f t="shared" si="8"/>
        <v>162</v>
      </c>
      <c r="N206" s="59"/>
      <c r="O206" s="59"/>
      <c r="P206" s="59">
        <v>162</v>
      </c>
      <c r="Q206" s="59"/>
      <c r="R206" s="59"/>
      <c r="S206" s="150"/>
    </row>
    <row r="207" spans="1:19" ht="12.75" customHeight="1">
      <c r="A207" s="268"/>
      <c r="B207" s="279" t="s">
        <v>105</v>
      </c>
      <c r="C207" s="279">
        <v>40</v>
      </c>
      <c r="D207" s="279">
        <v>7</v>
      </c>
      <c r="E207" s="279">
        <v>7</v>
      </c>
      <c r="F207" s="279">
        <v>7</v>
      </c>
      <c r="G207" s="279">
        <v>7</v>
      </c>
      <c r="H207" s="279">
        <v>6</v>
      </c>
      <c r="I207" s="279">
        <v>6</v>
      </c>
      <c r="J207" s="304" t="s">
        <v>228</v>
      </c>
      <c r="K207" s="282" t="s">
        <v>284</v>
      </c>
      <c r="L207" s="38">
        <v>2010</v>
      </c>
      <c r="M207" s="59">
        <f t="shared" si="8"/>
        <v>234</v>
      </c>
      <c r="N207" s="59">
        <v>210</v>
      </c>
      <c r="O207" s="59"/>
      <c r="P207" s="59">
        <v>24</v>
      </c>
      <c r="Q207" s="59"/>
      <c r="R207" s="59"/>
      <c r="S207" s="150"/>
    </row>
    <row r="208" spans="1:19" ht="12.75">
      <c r="A208" s="268"/>
      <c r="B208" s="279"/>
      <c r="C208" s="279"/>
      <c r="D208" s="279"/>
      <c r="E208" s="279"/>
      <c r="F208" s="279"/>
      <c r="G208" s="279"/>
      <c r="H208" s="279"/>
      <c r="I208" s="279"/>
      <c r="J208" s="304"/>
      <c r="K208" s="283"/>
      <c r="L208" s="38">
        <v>2011</v>
      </c>
      <c r="M208" s="59">
        <f t="shared" si="8"/>
        <v>234</v>
      </c>
      <c r="N208" s="59">
        <v>210</v>
      </c>
      <c r="O208" s="59"/>
      <c r="P208" s="59">
        <v>24</v>
      </c>
      <c r="Q208" s="59"/>
      <c r="R208" s="59"/>
      <c r="S208" s="150"/>
    </row>
    <row r="209" spans="1:19" ht="12.75">
      <c r="A209" s="268"/>
      <c r="B209" s="279"/>
      <c r="C209" s="279"/>
      <c r="D209" s="279"/>
      <c r="E209" s="279"/>
      <c r="F209" s="279"/>
      <c r="G209" s="279"/>
      <c r="H209" s="279"/>
      <c r="I209" s="279"/>
      <c r="J209" s="304"/>
      <c r="K209" s="283"/>
      <c r="L209" s="38">
        <v>2012</v>
      </c>
      <c r="M209" s="59">
        <f t="shared" si="8"/>
        <v>234</v>
      </c>
      <c r="N209" s="59">
        <v>210</v>
      </c>
      <c r="O209" s="59"/>
      <c r="P209" s="59">
        <v>24</v>
      </c>
      <c r="Q209" s="59"/>
      <c r="R209" s="59"/>
      <c r="S209" s="150"/>
    </row>
    <row r="210" spans="1:19" ht="12.75">
      <c r="A210" s="268"/>
      <c r="B210" s="279"/>
      <c r="C210" s="279"/>
      <c r="D210" s="279"/>
      <c r="E210" s="279"/>
      <c r="F210" s="279"/>
      <c r="G210" s="279"/>
      <c r="H210" s="279"/>
      <c r="I210" s="279"/>
      <c r="J210" s="304"/>
      <c r="K210" s="283"/>
      <c r="L210" s="38">
        <v>2013</v>
      </c>
      <c r="M210" s="59">
        <f t="shared" si="8"/>
        <v>234</v>
      </c>
      <c r="N210" s="59">
        <v>210</v>
      </c>
      <c r="O210" s="59"/>
      <c r="P210" s="59">
        <v>24</v>
      </c>
      <c r="Q210" s="59"/>
      <c r="R210" s="59"/>
      <c r="S210" s="150"/>
    </row>
    <row r="211" spans="1:19" ht="12.75">
      <c r="A211" s="268"/>
      <c r="B211" s="279"/>
      <c r="C211" s="279"/>
      <c r="D211" s="279"/>
      <c r="E211" s="279"/>
      <c r="F211" s="279"/>
      <c r="G211" s="279"/>
      <c r="H211" s="279"/>
      <c r="I211" s="279"/>
      <c r="J211" s="304"/>
      <c r="K211" s="283"/>
      <c r="L211" s="38">
        <v>2014</v>
      </c>
      <c r="M211" s="59">
        <f t="shared" si="8"/>
        <v>234</v>
      </c>
      <c r="N211" s="59">
        <v>210</v>
      </c>
      <c r="O211" s="59"/>
      <c r="P211" s="59">
        <v>24</v>
      </c>
      <c r="Q211" s="59"/>
      <c r="R211" s="59"/>
      <c r="S211" s="150"/>
    </row>
    <row r="212" spans="1:19" ht="45.75" customHeight="1">
      <c r="A212" s="268"/>
      <c r="B212" s="279"/>
      <c r="C212" s="279"/>
      <c r="D212" s="279"/>
      <c r="E212" s="279"/>
      <c r="F212" s="279"/>
      <c r="G212" s="279"/>
      <c r="H212" s="279"/>
      <c r="I212" s="279"/>
      <c r="J212" s="304"/>
      <c r="K212" s="278"/>
      <c r="L212" s="38">
        <v>2015</v>
      </c>
      <c r="M212" s="59">
        <f aca="true" t="shared" si="11" ref="M212:M287">SUM(N212:R212)</f>
        <v>234</v>
      </c>
      <c r="N212" s="59">
        <v>210</v>
      </c>
      <c r="O212" s="59"/>
      <c r="P212" s="59">
        <v>24</v>
      </c>
      <c r="Q212" s="59"/>
      <c r="R212" s="59"/>
      <c r="S212" s="150"/>
    </row>
    <row r="213" spans="1:19" ht="12.75" customHeight="1">
      <c r="A213" s="268"/>
      <c r="B213" s="275" t="s">
        <v>234</v>
      </c>
      <c r="C213" s="279">
        <v>6</v>
      </c>
      <c r="D213" s="279"/>
      <c r="E213" s="279">
        <v>1</v>
      </c>
      <c r="F213" s="279">
        <v>1</v>
      </c>
      <c r="G213" s="279">
        <v>1</v>
      </c>
      <c r="H213" s="279">
        <v>2</v>
      </c>
      <c r="I213" s="279">
        <v>1</v>
      </c>
      <c r="J213" s="304" t="s">
        <v>229</v>
      </c>
      <c r="K213" s="282" t="s">
        <v>284</v>
      </c>
      <c r="L213" s="38">
        <v>2010</v>
      </c>
      <c r="M213" s="59"/>
      <c r="N213" s="59"/>
      <c r="O213" s="59"/>
      <c r="P213" s="59"/>
      <c r="Q213" s="59"/>
      <c r="R213" s="59"/>
      <c r="S213" s="150"/>
    </row>
    <row r="214" spans="1:19" ht="12.75">
      <c r="A214" s="268"/>
      <c r="B214" s="275"/>
      <c r="C214" s="279"/>
      <c r="D214" s="279"/>
      <c r="E214" s="279"/>
      <c r="F214" s="279"/>
      <c r="G214" s="279"/>
      <c r="H214" s="279"/>
      <c r="I214" s="279"/>
      <c r="J214" s="304"/>
      <c r="K214" s="283"/>
      <c r="L214" s="38">
        <v>2011</v>
      </c>
      <c r="M214" s="59">
        <f t="shared" si="11"/>
        <v>49</v>
      </c>
      <c r="N214" s="59">
        <v>49</v>
      </c>
      <c r="O214" s="59"/>
      <c r="P214" s="59"/>
      <c r="Q214" s="59"/>
      <c r="R214" s="59"/>
      <c r="S214" s="150"/>
    </row>
    <row r="215" spans="1:19" ht="12.75">
      <c r="A215" s="268"/>
      <c r="B215" s="275"/>
      <c r="C215" s="279"/>
      <c r="D215" s="279"/>
      <c r="E215" s="279"/>
      <c r="F215" s="279"/>
      <c r="G215" s="279"/>
      <c r="H215" s="279"/>
      <c r="I215" s="279"/>
      <c r="J215" s="304"/>
      <c r="K215" s="283"/>
      <c r="L215" s="38">
        <v>2012</v>
      </c>
      <c r="M215" s="59">
        <f t="shared" si="11"/>
        <v>100</v>
      </c>
      <c r="N215" s="59">
        <v>100</v>
      </c>
      <c r="O215" s="59"/>
      <c r="P215" s="59"/>
      <c r="Q215" s="59"/>
      <c r="R215" s="59"/>
      <c r="S215" s="150"/>
    </row>
    <row r="216" spans="1:19" ht="12.75">
      <c r="A216" s="268"/>
      <c r="B216" s="275"/>
      <c r="C216" s="279"/>
      <c r="D216" s="279"/>
      <c r="E216" s="279"/>
      <c r="F216" s="279"/>
      <c r="G216" s="279"/>
      <c r="H216" s="279"/>
      <c r="I216" s="279"/>
      <c r="J216" s="304"/>
      <c r="K216" s="283"/>
      <c r="L216" s="38">
        <v>2013</v>
      </c>
      <c r="M216" s="59">
        <f t="shared" si="11"/>
        <v>100</v>
      </c>
      <c r="N216" s="59">
        <v>100</v>
      </c>
      <c r="O216" s="59"/>
      <c r="P216" s="59"/>
      <c r="Q216" s="59"/>
      <c r="R216" s="59"/>
      <c r="S216" s="150"/>
    </row>
    <row r="217" spans="1:19" ht="12.75">
      <c r="A217" s="268"/>
      <c r="B217" s="275"/>
      <c r="C217" s="279"/>
      <c r="D217" s="279"/>
      <c r="E217" s="279"/>
      <c r="F217" s="279"/>
      <c r="G217" s="279"/>
      <c r="H217" s="279"/>
      <c r="I217" s="279"/>
      <c r="J217" s="304"/>
      <c r="K217" s="283"/>
      <c r="L217" s="38">
        <v>2014</v>
      </c>
      <c r="M217" s="59">
        <f t="shared" si="11"/>
        <v>149</v>
      </c>
      <c r="N217" s="59">
        <v>149</v>
      </c>
      <c r="O217" s="59"/>
      <c r="P217" s="59"/>
      <c r="Q217" s="59"/>
      <c r="R217" s="59"/>
      <c r="S217" s="150"/>
    </row>
    <row r="218" spans="1:19" ht="46.5" customHeight="1">
      <c r="A218" s="268"/>
      <c r="B218" s="275"/>
      <c r="C218" s="279"/>
      <c r="D218" s="279"/>
      <c r="E218" s="279"/>
      <c r="F218" s="279"/>
      <c r="G218" s="279"/>
      <c r="H218" s="279"/>
      <c r="I218" s="279"/>
      <c r="J218" s="304"/>
      <c r="K218" s="278"/>
      <c r="L218" s="38">
        <v>2015</v>
      </c>
      <c r="M218" s="59">
        <f t="shared" si="11"/>
        <v>49</v>
      </c>
      <c r="N218" s="59">
        <v>49</v>
      </c>
      <c r="O218" s="59"/>
      <c r="P218" s="59"/>
      <c r="Q218" s="59"/>
      <c r="R218" s="59"/>
      <c r="S218" s="150"/>
    </row>
    <row r="219" spans="1:19" ht="12.75" customHeight="1">
      <c r="A219" s="268"/>
      <c r="B219" s="279" t="s">
        <v>105</v>
      </c>
      <c r="C219" s="279">
        <v>1</v>
      </c>
      <c r="D219" s="279"/>
      <c r="E219" s="279">
        <v>1</v>
      </c>
      <c r="F219" s="279"/>
      <c r="G219" s="279"/>
      <c r="H219" s="279"/>
      <c r="I219" s="279"/>
      <c r="J219" s="280" t="s">
        <v>230</v>
      </c>
      <c r="K219" s="282" t="s">
        <v>284</v>
      </c>
      <c r="L219" s="38">
        <v>2010</v>
      </c>
      <c r="M219" s="59">
        <f t="shared" si="11"/>
        <v>0</v>
      </c>
      <c r="N219" s="59"/>
      <c r="O219" s="59"/>
      <c r="P219" s="59"/>
      <c r="Q219" s="59"/>
      <c r="R219" s="59"/>
      <c r="S219" s="150"/>
    </row>
    <row r="220" spans="1:19" ht="12.75">
      <c r="A220" s="268"/>
      <c r="B220" s="279"/>
      <c r="C220" s="279"/>
      <c r="D220" s="279"/>
      <c r="E220" s="279"/>
      <c r="F220" s="279"/>
      <c r="G220" s="279"/>
      <c r="H220" s="279"/>
      <c r="I220" s="279"/>
      <c r="J220" s="273"/>
      <c r="K220" s="283"/>
      <c r="L220" s="38">
        <v>2011</v>
      </c>
      <c r="M220" s="59">
        <f t="shared" si="11"/>
        <v>207</v>
      </c>
      <c r="N220" s="59">
        <v>187</v>
      </c>
      <c r="O220" s="59"/>
      <c r="P220" s="59">
        <v>20</v>
      </c>
      <c r="Q220" s="59"/>
      <c r="R220" s="59"/>
      <c r="S220" s="150"/>
    </row>
    <row r="221" spans="1:19" ht="12.75">
      <c r="A221" s="268"/>
      <c r="B221" s="279"/>
      <c r="C221" s="279"/>
      <c r="D221" s="279"/>
      <c r="E221" s="279"/>
      <c r="F221" s="279"/>
      <c r="G221" s="279"/>
      <c r="H221" s="279"/>
      <c r="I221" s="279"/>
      <c r="J221" s="273"/>
      <c r="K221" s="283"/>
      <c r="L221" s="38">
        <v>2012</v>
      </c>
      <c r="M221" s="59">
        <f t="shared" si="11"/>
        <v>0</v>
      </c>
      <c r="N221" s="59"/>
      <c r="O221" s="59"/>
      <c r="P221" s="59"/>
      <c r="Q221" s="59"/>
      <c r="R221" s="59"/>
      <c r="S221" s="150"/>
    </row>
    <row r="222" spans="1:19" ht="12.75">
      <c r="A222" s="268"/>
      <c r="B222" s="279"/>
      <c r="C222" s="279"/>
      <c r="D222" s="279"/>
      <c r="E222" s="279"/>
      <c r="F222" s="279"/>
      <c r="G222" s="279"/>
      <c r="H222" s="279"/>
      <c r="I222" s="279"/>
      <c r="J222" s="273"/>
      <c r="K222" s="283"/>
      <c r="L222" s="38">
        <v>2013</v>
      </c>
      <c r="M222" s="59">
        <f t="shared" si="11"/>
        <v>0</v>
      </c>
      <c r="N222" s="59"/>
      <c r="O222" s="59"/>
      <c r="P222" s="59"/>
      <c r="Q222" s="59"/>
      <c r="R222" s="59"/>
      <c r="S222" s="150"/>
    </row>
    <row r="223" spans="1:19" ht="12.75">
      <c r="A223" s="268"/>
      <c r="B223" s="279"/>
      <c r="C223" s="279"/>
      <c r="D223" s="279"/>
      <c r="E223" s="279"/>
      <c r="F223" s="279"/>
      <c r="G223" s="279"/>
      <c r="H223" s="279"/>
      <c r="I223" s="279"/>
      <c r="J223" s="273"/>
      <c r="K223" s="283"/>
      <c r="L223" s="38">
        <v>2014</v>
      </c>
      <c r="M223" s="59">
        <f t="shared" si="11"/>
        <v>0</v>
      </c>
      <c r="N223" s="59"/>
      <c r="O223" s="59"/>
      <c r="P223" s="59"/>
      <c r="Q223" s="59"/>
      <c r="R223" s="59"/>
      <c r="S223" s="150"/>
    </row>
    <row r="224" spans="1:19" ht="51" customHeight="1">
      <c r="A224" s="269"/>
      <c r="B224" s="279"/>
      <c r="C224" s="279"/>
      <c r="D224" s="279"/>
      <c r="E224" s="279"/>
      <c r="F224" s="279"/>
      <c r="G224" s="279"/>
      <c r="H224" s="279"/>
      <c r="I224" s="279"/>
      <c r="J224" s="274"/>
      <c r="K224" s="278"/>
      <c r="L224" s="38">
        <v>2015</v>
      </c>
      <c r="M224" s="59">
        <f t="shared" si="11"/>
        <v>0</v>
      </c>
      <c r="N224" s="59"/>
      <c r="O224" s="59"/>
      <c r="P224" s="59"/>
      <c r="Q224" s="59"/>
      <c r="R224" s="59"/>
      <c r="S224" s="150"/>
    </row>
    <row r="225" spans="1:19" ht="15.75">
      <c r="A225" s="276" t="s">
        <v>120</v>
      </c>
      <c r="B225" s="276"/>
      <c r="C225" s="276"/>
      <c r="D225" s="276"/>
      <c r="E225" s="276"/>
      <c r="F225" s="276"/>
      <c r="G225" s="276"/>
      <c r="H225" s="276"/>
      <c r="I225" s="276"/>
      <c r="J225" s="276"/>
      <c r="K225" s="277"/>
      <c r="L225" s="47" t="s">
        <v>25</v>
      </c>
      <c r="M225" s="58">
        <f t="shared" si="11"/>
        <v>1524.8</v>
      </c>
      <c r="N225" s="58">
        <f>SUM(N226:N231)</f>
        <v>1272.8</v>
      </c>
      <c r="O225" s="58"/>
      <c r="P225" s="58">
        <f>SUM(P226:P231)</f>
        <v>252</v>
      </c>
      <c r="Q225" s="59"/>
      <c r="R225" s="59"/>
      <c r="S225" s="150"/>
    </row>
    <row r="226" spans="1:19" ht="12.75">
      <c r="A226" s="66"/>
      <c r="B226" s="56"/>
      <c r="C226" s="56"/>
      <c r="D226" s="56"/>
      <c r="E226" s="56"/>
      <c r="F226" s="56"/>
      <c r="G226" s="56"/>
      <c r="H226" s="56"/>
      <c r="I226" s="56"/>
      <c r="J226" s="64"/>
      <c r="K226" s="253"/>
      <c r="L226" s="38">
        <v>2010</v>
      </c>
      <c r="M226" s="59">
        <f t="shared" si="11"/>
        <v>296</v>
      </c>
      <c r="N226" s="59">
        <f aca="true" t="shared" si="12" ref="N226:N231">N232+N238+N244</f>
        <v>254</v>
      </c>
      <c r="O226" s="59"/>
      <c r="P226" s="59">
        <v>42</v>
      </c>
      <c r="Q226" s="59"/>
      <c r="R226" s="59"/>
      <c r="S226" s="150"/>
    </row>
    <row r="227" spans="1:19" ht="12.75">
      <c r="A227" s="66"/>
      <c r="B227" s="56"/>
      <c r="C227" s="56"/>
      <c r="D227" s="56"/>
      <c r="E227" s="56"/>
      <c r="F227" s="56"/>
      <c r="G227" s="56"/>
      <c r="H227" s="56"/>
      <c r="I227" s="56"/>
      <c r="J227" s="64"/>
      <c r="K227" s="253"/>
      <c r="L227" s="38">
        <v>2011</v>
      </c>
      <c r="M227" s="59">
        <f t="shared" si="11"/>
        <v>195.9</v>
      </c>
      <c r="N227" s="59">
        <f t="shared" si="12"/>
        <v>153.9</v>
      </c>
      <c r="O227" s="59"/>
      <c r="P227" s="59">
        <v>42</v>
      </c>
      <c r="Q227" s="59"/>
      <c r="R227" s="59"/>
      <c r="S227" s="150"/>
    </row>
    <row r="228" spans="1:19" ht="12.75">
      <c r="A228" s="66"/>
      <c r="B228" s="56"/>
      <c r="C228" s="56"/>
      <c r="D228" s="56"/>
      <c r="E228" s="56"/>
      <c r="F228" s="56"/>
      <c r="G228" s="56"/>
      <c r="H228" s="56"/>
      <c r="I228" s="56"/>
      <c r="J228" s="64"/>
      <c r="K228" s="253"/>
      <c r="L228" s="38">
        <v>2012</v>
      </c>
      <c r="M228" s="59">
        <f t="shared" si="11"/>
        <v>296</v>
      </c>
      <c r="N228" s="59">
        <f t="shared" si="12"/>
        <v>254</v>
      </c>
      <c r="O228" s="59"/>
      <c r="P228" s="59">
        <v>42</v>
      </c>
      <c r="Q228" s="59"/>
      <c r="R228" s="59"/>
      <c r="S228" s="150"/>
    </row>
    <row r="229" spans="1:19" ht="12.75">
      <c r="A229" s="66"/>
      <c r="B229" s="56"/>
      <c r="C229" s="56"/>
      <c r="D229" s="56"/>
      <c r="E229" s="56"/>
      <c r="F229" s="56"/>
      <c r="G229" s="56"/>
      <c r="H229" s="56"/>
      <c r="I229" s="56"/>
      <c r="J229" s="64"/>
      <c r="K229" s="253"/>
      <c r="L229" s="38">
        <v>2013</v>
      </c>
      <c r="M229" s="59">
        <f t="shared" si="11"/>
        <v>195.9</v>
      </c>
      <c r="N229" s="59">
        <f t="shared" si="12"/>
        <v>153.9</v>
      </c>
      <c r="O229" s="59"/>
      <c r="P229" s="59">
        <v>42</v>
      </c>
      <c r="Q229" s="59"/>
      <c r="R229" s="59"/>
      <c r="S229" s="150"/>
    </row>
    <row r="230" spans="1:19" ht="12.75">
      <c r="A230" s="66"/>
      <c r="B230" s="56"/>
      <c r="C230" s="56"/>
      <c r="D230" s="56"/>
      <c r="E230" s="56"/>
      <c r="F230" s="56"/>
      <c r="G230" s="56"/>
      <c r="H230" s="56"/>
      <c r="I230" s="56"/>
      <c r="J230" s="64"/>
      <c r="K230" s="253"/>
      <c r="L230" s="38">
        <v>2014</v>
      </c>
      <c r="M230" s="59">
        <f t="shared" si="11"/>
        <v>296</v>
      </c>
      <c r="N230" s="59">
        <f t="shared" si="12"/>
        <v>254</v>
      </c>
      <c r="O230" s="59"/>
      <c r="P230" s="59">
        <v>42</v>
      </c>
      <c r="Q230" s="59"/>
      <c r="R230" s="59"/>
      <c r="S230" s="150"/>
    </row>
    <row r="231" spans="1:19" ht="12.75">
      <c r="A231" s="66"/>
      <c r="B231" s="56"/>
      <c r="C231" s="56"/>
      <c r="D231" s="56"/>
      <c r="E231" s="56"/>
      <c r="F231" s="56"/>
      <c r="G231" s="56"/>
      <c r="H231" s="56"/>
      <c r="I231" s="56"/>
      <c r="J231" s="64"/>
      <c r="K231" s="253"/>
      <c r="L231" s="38">
        <v>2015</v>
      </c>
      <c r="M231" s="59">
        <f t="shared" si="11"/>
        <v>245</v>
      </c>
      <c r="N231" s="59">
        <f t="shared" si="12"/>
        <v>203</v>
      </c>
      <c r="O231" s="59"/>
      <c r="P231" s="59">
        <v>42</v>
      </c>
      <c r="Q231" s="59"/>
      <c r="R231" s="59"/>
      <c r="S231" s="150"/>
    </row>
    <row r="232" spans="1:19" ht="12.75" customHeight="1">
      <c r="A232" s="280" t="s">
        <v>231</v>
      </c>
      <c r="B232" s="279" t="s">
        <v>105</v>
      </c>
      <c r="C232" s="279">
        <v>3</v>
      </c>
      <c r="D232" s="279"/>
      <c r="E232" s="279"/>
      <c r="F232" s="279"/>
      <c r="G232" s="279"/>
      <c r="H232" s="279"/>
      <c r="I232" s="279">
        <v>3</v>
      </c>
      <c r="J232" s="304" t="s">
        <v>227</v>
      </c>
      <c r="K232" s="282" t="s">
        <v>284</v>
      </c>
      <c r="L232" s="38">
        <v>2010</v>
      </c>
      <c r="M232" s="59">
        <f t="shared" si="11"/>
        <v>24</v>
      </c>
      <c r="N232" s="59"/>
      <c r="O232" s="59"/>
      <c r="P232" s="59">
        <v>24</v>
      </c>
      <c r="Q232" s="59"/>
      <c r="R232" s="59"/>
      <c r="S232" s="150"/>
    </row>
    <row r="233" spans="1:19" ht="12.75">
      <c r="A233" s="273"/>
      <c r="B233" s="279"/>
      <c r="C233" s="279"/>
      <c r="D233" s="279"/>
      <c r="E233" s="279"/>
      <c r="F233" s="279"/>
      <c r="G233" s="279"/>
      <c r="H233" s="279"/>
      <c r="I233" s="279"/>
      <c r="J233" s="304"/>
      <c r="K233" s="283"/>
      <c r="L233" s="38">
        <v>2011</v>
      </c>
      <c r="M233" s="59">
        <f t="shared" si="11"/>
        <v>24</v>
      </c>
      <c r="N233" s="59"/>
      <c r="O233" s="59"/>
      <c r="P233" s="59">
        <v>24</v>
      </c>
      <c r="Q233" s="59"/>
      <c r="R233" s="59"/>
      <c r="S233" s="150"/>
    </row>
    <row r="234" spans="1:19" ht="12.75">
      <c r="A234" s="273"/>
      <c r="B234" s="279"/>
      <c r="C234" s="279"/>
      <c r="D234" s="279"/>
      <c r="E234" s="279"/>
      <c r="F234" s="279"/>
      <c r="G234" s="279"/>
      <c r="H234" s="279"/>
      <c r="I234" s="279"/>
      <c r="J234" s="304"/>
      <c r="K234" s="283"/>
      <c r="L234" s="38">
        <v>2012</v>
      </c>
      <c r="M234" s="59">
        <f t="shared" si="11"/>
        <v>24</v>
      </c>
      <c r="N234" s="59"/>
      <c r="O234" s="59"/>
      <c r="P234" s="59">
        <v>24</v>
      </c>
      <c r="Q234" s="59"/>
      <c r="R234" s="59"/>
      <c r="S234" s="150"/>
    </row>
    <row r="235" spans="1:19" ht="12.75">
      <c r="A235" s="273"/>
      <c r="B235" s="279"/>
      <c r="C235" s="279"/>
      <c r="D235" s="279"/>
      <c r="E235" s="279"/>
      <c r="F235" s="279"/>
      <c r="G235" s="279"/>
      <c r="H235" s="279"/>
      <c r="I235" s="279"/>
      <c r="J235" s="304"/>
      <c r="K235" s="283"/>
      <c r="L235" s="38">
        <v>2013</v>
      </c>
      <c r="M235" s="59">
        <f t="shared" si="11"/>
        <v>24</v>
      </c>
      <c r="N235" s="59"/>
      <c r="O235" s="59"/>
      <c r="P235" s="59">
        <v>24</v>
      </c>
      <c r="Q235" s="59"/>
      <c r="R235" s="59"/>
      <c r="S235" s="150"/>
    </row>
    <row r="236" spans="1:19" ht="12.75">
      <c r="A236" s="273"/>
      <c r="B236" s="279"/>
      <c r="C236" s="279"/>
      <c r="D236" s="279"/>
      <c r="E236" s="279"/>
      <c r="F236" s="279"/>
      <c r="G236" s="279"/>
      <c r="H236" s="279"/>
      <c r="I236" s="279"/>
      <c r="J236" s="304"/>
      <c r="K236" s="283"/>
      <c r="L236" s="38">
        <v>2014</v>
      </c>
      <c r="M236" s="59">
        <f t="shared" si="11"/>
        <v>24</v>
      </c>
      <c r="N236" s="59"/>
      <c r="O236" s="59"/>
      <c r="P236" s="59">
        <v>24</v>
      </c>
      <c r="Q236" s="59"/>
      <c r="R236" s="59"/>
      <c r="S236" s="150"/>
    </row>
    <row r="237" spans="1:19" ht="44.25" customHeight="1">
      <c r="A237" s="273"/>
      <c r="B237" s="279"/>
      <c r="C237" s="279"/>
      <c r="D237" s="279"/>
      <c r="E237" s="279"/>
      <c r="F237" s="279"/>
      <c r="G237" s="279"/>
      <c r="H237" s="279"/>
      <c r="I237" s="279"/>
      <c r="J237" s="304"/>
      <c r="K237" s="278"/>
      <c r="L237" s="38">
        <v>2015</v>
      </c>
      <c r="M237" s="59">
        <f t="shared" si="11"/>
        <v>24</v>
      </c>
      <c r="N237" s="59"/>
      <c r="O237" s="59"/>
      <c r="P237" s="59">
        <v>24</v>
      </c>
      <c r="Q237" s="59"/>
      <c r="R237" s="59"/>
      <c r="S237" s="150"/>
    </row>
    <row r="238" spans="1:19" ht="12.75" customHeight="1">
      <c r="A238" s="273"/>
      <c r="B238" s="279" t="s">
        <v>105</v>
      </c>
      <c r="C238" s="279">
        <v>22</v>
      </c>
      <c r="D238" s="279">
        <v>4</v>
      </c>
      <c r="E238" s="279">
        <v>4</v>
      </c>
      <c r="F238" s="279">
        <v>4</v>
      </c>
      <c r="G238" s="279">
        <v>4</v>
      </c>
      <c r="H238" s="279">
        <v>3</v>
      </c>
      <c r="I238" s="279">
        <v>3</v>
      </c>
      <c r="J238" s="304" t="s">
        <v>228</v>
      </c>
      <c r="K238" s="282" t="s">
        <v>284</v>
      </c>
      <c r="L238" s="38">
        <v>2010</v>
      </c>
      <c r="M238" s="59">
        <f t="shared" si="11"/>
        <v>171</v>
      </c>
      <c r="N238" s="59">
        <v>153</v>
      </c>
      <c r="O238" s="59"/>
      <c r="P238" s="59">
        <v>18</v>
      </c>
      <c r="Q238" s="59"/>
      <c r="R238" s="59"/>
      <c r="S238" s="150"/>
    </row>
    <row r="239" spans="1:19" ht="12.75">
      <c r="A239" s="273"/>
      <c r="B239" s="279"/>
      <c r="C239" s="279"/>
      <c r="D239" s="279"/>
      <c r="E239" s="279"/>
      <c r="F239" s="279"/>
      <c r="G239" s="279"/>
      <c r="H239" s="279"/>
      <c r="I239" s="279"/>
      <c r="J239" s="304"/>
      <c r="K239" s="283"/>
      <c r="L239" s="38">
        <v>2011</v>
      </c>
      <c r="M239" s="59">
        <f t="shared" si="11"/>
        <v>171</v>
      </c>
      <c r="N239" s="59">
        <v>153</v>
      </c>
      <c r="O239" s="59"/>
      <c r="P239" s="59">
        <v>18</v>
      </c>
      <c r="Q239" s="59"/>
      <c r="R239" s="59"/>
      <c r="S239" s="150"/>
    </row>
    <row r="240" spans="1:19" ht="12.75">
      <c r="A240" s="273"/>
      <c r="B240" s="279"/>
      <c r="C240" s="279"/>
      <c r="D240" s="279"/>
      <c r="E240" s="279"/>
      <c r="F240" s="279"/>
      <c r="G240" s="279"/>
      <c r="H240" s="279"/>
      <c r="I240" s="279"/>
      <c r="J240" s="304"/>
      <c r="K240" s="283"/>
      <c r="L240" s="38">
        <v>2012</v>
      </c>
      <c r="M240" s="59">
        <f t="shared" si="11"/>
        <v>171</v>
      </c>
      <c r="N240" s="59">
        <v>153</v>
      </c>
      <c r="O240" s="59"/>
      <c r="P240" s="59">
        <v>18</v>
      </c>
      <c r="Q240" s="59"/>
      <c r="R240" s="59"/>
      <c r="S240" s="150"/>
    </row>
    <row r="241" spans="1:19" ht="12.75">
      <c r="A241" s="273"/>
      <c r="B241" s="279"/>
      <c r="C241" s="279"/>
      <c r="D241" s="279"/>
      <c r="E241" s="279"/>
      <c r="F241" s="279"/>
      <c r="G241" s="279"/>
      <c r="H241" s="279"/>
      <c r="I241" s="279"/>
      <c r="J241" s="304"/>
      <c r="K241" s="283"/>
      <c r="L241" s="38">
        <v>2013</v>
      </c>
      <c r="M241" s="59">
        <f t="shared" si="11"/>
        <v>171</v>
      </c>
      <c r="N241" s="59">
        <v>153</v>
      </c>
      <c r="O241" s="59"/>
      <c r="P241" s="59">
        <v>18</v>
      </c>
      <c r="Q241" s="59"/>
      <c r="R241" s="59"/>
      <c r="S241" s="150"/>
    </row>
    <row r="242" spans="1:19" ht="12.75">
      <c r="A242" s="273"/>
      <c r="B242" s="279"/>
      <c r="C242" s="279"/>
      <c r="D242" s="279"/>
      <c r="E242" s="279"/>
      <c r="F242" s="279"/>
      <c r="G242" s="279"/>
      <c r="H242" s="279"/>
      <c r="I242" s="279"/>
      <c r="J242" s="304"/>
      <c r="K242" s="283"/>
      <c r="L242" s="38">
        <v>2014</v>
      </c>
      <c r="M242" s="59">
        <f t="shared" si="11"/>
        <v>171</v>
      </c>
      <c r="N242" s="59">
        <v>153</v>
      </c>
      <c r="O242" s="59"/>
      <c r="P242" s="59">
        <v>18</v>
      </c>
      <c r="Q242" s="59"/>
      <c r="R242" s="59"/>
      <c r="S242" s="150"/>
    </row>
    <row r="243" spans="1:19" ht="47.25" customHeight="1">
      <c r="A243" s="273"/>
      <c r="B243" s="279"/>
      <c r="C243" s="279"/>
      <c r="D243" s="279"/>
      <c r="E243" s="279"/>
      <c r="F243" s="279"/>
      <c r="G243" s="279"/>
      <c r="H243" s="279"/>
      <c r="I243" s="279"/>
      <c r="J243" s="304"/>
      <c r="K243" s="278"/>
      <c r="L243" s="38">
        <v>2015</v>
      </c>
      <c r="M243" s="59">
        <f t="shared" si="11"/>
        <v>171</v>
      </c>
      <c r="N243" s="59">
        <v>153</v>
      </c>
      <c r="O243" s="59"/>
      <c r="P243" s="59">
        <v>18</v>
      </c>
      <c r="Q243" s="59"/>
      <c r="R243" s="59"/>
      <c r="S243" s="150"/>
    </row>
    <row r="244" spans="1:19" ht="12.75" customHeight="1">
      <c r="A244" s="273"/>
      <c r="B244" s="275" t="s">
        <v>234</v>
      </c>
      <c r="C244" s="279">
        <v>18</v>
      </c>
      <c r="D244" s="279">
        <v>5</v>
      </c>
      <c r="E244" s="279">
        <v>1</v>
      </c>
      <c r="F244" s="279">
        <v>5</v>
      </c>
      <c r="G244" s="279">
        <v>1</v>
      </c>
      <c r="H244" s="279">
        <v>4</v>
      </c>
      <c r="I244" s="279">
        <v>2</v>
      </c>
      <c r="J244" s="304" t="s">
        <v>229</v>
      </c>
      <c r="K244" s="282" t="s">
        <v>284</v>
      </c>
      <c r="L244" s="38">
        <v>2010</v>
      </c>
      <c r="M244" s="59">
        <f t="shared" si="11"/>
        <v>101</v>
      </c>
      <c r="N244" s="59">
        <v>101</v>
      </c>
      <c r="O244" s="59"/>
      <c r="P244" s="59"/>
      <c r="Q244" s="59"/>
      <c r="R244" s="59"/>
      <c r="S244" s="150"/>
    </row>
    <row r="245" spans="1:19" ht="12.75">
      <c r="A245" s="273"/>
      <c r="B245" s="275"/>
      <c r="C245" s="279"/>
      <c r="D245" s="279"/>
      <c r="E245" s="279"/>
      <c r="F245" s="279"/>
      <c r="G245" s="279"/>
      <c r="H245" s="279"/>
      <c r="I245" s="279"/>
      <c r="J245" s="304"/>
      <c r="K245" s="283"/>
      <c r="L245" s="38">
        <v>2011</v>
      </c>
      <c r="M245" s="59">
        <f t="shared" si="11"/>
        <v>0.9</v>
      </c>
      <c r="N245" s="59">
        <v>0.9</v>
      </c>
      <c r="O245" s="59"/>
      <c r="P245" s="59"/>
      <c r="Q245" s="59"/>
      <c r="R245" s="59"/>
      <c r="S245" s="150"/>
    </row>
    <row r="246" spans="1:19" ht="12.75">
      <c r="A246" s="273"/>
      <c r="B246" s="275"/>
      <c r="C246" s="279"/>
      <c r="D246" s="279"/>
      <c r="E246" s="279"/>
      <c r="F246" s="279"/>
      <c r="G246" s="279"/>
      <c r="H246" s="279"/>
      <c r="I246" s="279"/>
      <c r="J246" s="304"/>
      <c r="K246" s="283"/>
      <c r="L246" s="38">
        <v>2012</v>
      </c>
      <c r="M246" s="59">
        <f t="shared" si="11"/>
        <v>101</v>
      </c>
      <c r="N246" s="59">
        <v>101</v>
      </c>
      <c r="O246" s="59"/>
      <c r="P246" s="59"/>
      <c r="Q246" s="59"/>
      <c r="R246" s="59"/>
      <c r="S246" s="150"/>
    </row>
    <row r="247" spans="1:19" ht="12.75">
      <c r="A247" s="273"/>
      <c r="B247" s="275"/>
      <c r="C247" s="279"/>
      <c r="D247" s="279"/>
      <c r="E247" s="279"/>
      <c r="F247" s="279"/>
      <c r="G247" s="279"/>
      <c r="H247" s="279"/>
      <c r="I247" s="279"/>
      <c r="J247" s="304"/>
      <c r="K247" s="283"/>
      <c r="L247" s="38">
        <v>2013</v>
      </c>
      <c r="M247" s="59">
        <f t="shared" si="11"/>
        <v>0.9</v>
      </c>
      <c r="N247" s="59">
        <v>0.9</v>
      </c>
      <c r="O247" s="59"/>
      <c r="P247" s="59"/>
      <c r="Q247" s="59"/>
      <c r="R247" s="59"/>
      <c r="S247" s="150"/>
    </row>
    <row r="248" spans="1:19" ht="12.75">
      <c r="A248" s="273"/>
      <c r="B248" s="275"/>
      <c r="C248" s="279"/>
      <c r="D248" s="279"/>
      <c r="E248" s="279"/>
      <c r="F248" s="279"/>
      <c r="G248" s="279"/>
      <c r="H248" s="279"/>
      <c r="I248" s="279"/>
      <c r="J248" s="304"/>
      <c r="K248" s="283"/>
      <c r="L248" s="38">
        <v>2014</v>
      </c>
      <c r="M248" s="59">
        <f t="shared" si="11"/>
        <v>101</v>
      </c>
      <c r="N248" s="59">
        <v>101</v>
      </c>
      <c r="O248" s="59"/>
      <c r="P248" s="59"/>
      <c r="Q248" s="59"/>
      <c r="R248" s="59"/>
      <c r="S248" s="150"/>
    </row>
    <row r="249" spans="1:19" ht="50.25" customHeight="1">
      <c r="A249" s="274"/>
      <c r="B249" s="275"/>
      <c r="C249" s="279"/>
      <c r="D249" s="279"/>
      <c r="E249" s="279"/>
      <c r="F249" s="279"/>
      <c r="G249" s="279"/>
      <c r="H249" s="279"/>
      <c r="I249" s="279"/>
      <c r="J249" s="304"/>
      <c r="K249" s="278"/>
      <c r="L249" s="38">
        <v>2015</v>
      </c>
      <c r="M249" s="59">
        <f t="shared" si="11"/>
        <v>50</v>
      </c>
      <c r="N249" s="59">
        <v>50</v>
      </c>
      <c r="O249" s="59"/>
      <c r="P249" s="59"/>
      <c r="Q249" s="59"/>
      <c r="R249" s="59"/>
      <c r="S249" s="150"/>
    </row>
    <row r="250" spans="1:19" ht="15.75">
      <c r="A250" s="276" t="s">
        <v>175</v>
      </c>
      <c r="B250" s="276"/>
      <c r="C250" s="276"/>
      <c r="D250" s="276"/>
      <c r="E250" s="276"/>
      <c r="F250" s="276"/>
      <c r="G250" s="276"/>
      <c r="H250" s="276"/>
      <c r="I250" s="276"/>
      <c r="J250" s="276"/>
      <c r="K250" s="277"/>
      <c r="L250" s="47" t="s">
        <v>25</v>
      </c>
      <c r="M250" s="58">
        <f t="shared" si="11"/>
        <v>4671</v>
      </c>
      <c r="N250" s="58">
        <f>SUM(N251:N256)</f>
        <v>2631</v>
      </c>
      <c r="O250" s="58"/>
      <c r="P250" s="58">
        <f>SUM(P251:P256)</f>
        <v>2040</v>
      </c>
      <c r="Q250" s="59"/>
      <c r="R250" s="59"/>
      <c r="S250" s="150"/>
    </row>
    <row r="251" spans="1:19" ht="12.75">
      <c r="A251" s="66"/>
      <c r="B251" s="56"/>
      <c r="C251" s="56"/>
      <c r="D251" s="56"/>
      <c r="E251" s="56"/>
      <c r="F251" s="56"/>
      <c r="G251" s="56"/>
      <c r="H251" s="56"/>
      <c r="I251" s="56"/>
      <c r="J251" s="64"/>
      <c r="K251" s="253"/>
      <c r="L251" s="38">
        <v>2010</v>
      </c>
      <c r="M251" s="59">
        <f t="shared" si="11"/>
        <v>741</v>
      </c>
      <c r="N251" s="59">
        <f aca="true" t="shared" si="13" ref="N251:N256">N257+N263+N269+N275</f>
        <v>401</v>
      </c>
      <c r="O251" s="59"/>
      <c r="P251" s="59">
        <v>340</v>
      </c>
      <c r="Q251" s="59"/>
      <c r="R251" s="59"/>
      <c r="S251" s="150"/>
    </row>
    <row r="252" spans="1:19" ht="12.75">
      <c r="A252" s="66"/>
      <c r="B252" s="56"/>
      <c r="C252" s="56"/>
      <c r="D252" s="56"/>
      <c r="E252" s="56"/>
      <c r="F252" s="56"/>
      <c r="G252" s="56"/>
      <c r="H252" s="56"/>
      <c r="I252" s="56"/>
      <c r="J252" s="64"/>
      <c r="K252" s="253"/>
      <c r="L252" s="38">
        <v>2011</v>
      </c>
      <c r="M252" s="59">
        <f t="shared" si="11"/>
        <v>692</v>
      </c>
      <c r="N252" s="59">
        <f t="shared" si="13"/>
        <v>352</v>
      </c>
      <c r="O252" s="59"/>
      <c r="P252" s="59">
        <v>340</v>
      </c>
      <c r="Q252" s="59"/>
      <c r="R252" s="59"/>
      <c r="S252" s="150"/>
    </row>
    <row r="253" spans="1:19" ht="12.75">
      <c r="A253" s="66"/>
      <c r="B253" s="56"/>
      <c r="C253" s="56"/>
      <c r="D253" s="56"/>
      <c r="E253" s="56"/>
      <c r="F253" s="56"/>
      <c r="G253" s="56"/>
      <c r="H253" s="56"/>
      <c r="I253" s="56"/>
      <c r="J253" s="64"/>
      <c r="K253" s="253"/>
      <c r="L253" s="38">
        <v>2012</v>
      </c>
      <c r="M253" s="59">
        <f t="shared" si="11"/>
        <v>828</v>
      </c>
      <c r="N253" s="59">
        <f t="shared" si="13"/>
        <v>488</v>
      </c>
      <c r="O253" s="59"/>
      <c r="P253" s="59">
        <v>340</v>
      </c>
      <c r="Q253" s="59"/>
      <c r="R253" s="59"/>
      <c r="S253" s="150"/>
    </row>
    <row r="254" spans="1:19" ht="12.75">
      <c r="A254" s="66"/>
      <c r="B254" s="56"/>
      <c r="C254" s="56"/>
      <c r="D254" s="56"/>
      <c r="E254" s="56"/>
      <c r="F254" s="56"/>
      <c r="G254" s="56"/>
      <c r="H254" s="56"/>
      <c r="I254" s="56"/>
      <c r="J254" s="64"/>
      <c r="K254" s="253"/>
      <c r="L254" s="38">
        <v>2013</v>
      </c>
      <c r="M254" s="59">
        <f t="shared" si="11"/>
        <v>928</v>
      </c>
      <c r="N254" s="59">
        <f t="shared" si="13"/>
        <v>588</v>
      </c>
      <c r="O254" s="59"/>
      <c r="P254" s="59">
        <v>340</v>
      </c>
      <c r="Q254" s="59"/>
      <c r="R254" s="59"/>
      <c r="S254" s="150"/>
    </row>
    <row r="255" spans="1:19" ht="12.75">
      <c r="A255" s="66"/>
      <c r="B255" s="56"/>
      <c r="C255" s="56"/>
      <c r="D255" s="56"/>
      <c r="E255" s="56"/>
      <c r="F255" s="56"/>
      <c r="G255" s="56"/>
      <c r="H255" s="56"/>
      <c r="I255" s="56"/>
      <c r="J255" s="64"/>
      <c r="K255" s="253"/>
      <c r="L255" s="38">
        <v>2014</v>
      </c>
      <c r="M255" s="59">
        <f t="shared" si="11"/>
        <v>741</v>
      </c>
      <c r="N255" s="59">
        <f t="shared" si="13"/>
        <v>401</v>
      </c>
      <c r="O255" s="59"/>
      <c r="P255" s="59">
        <v>340</v>
      </c>
      <c r="Q255" s="59"/>
      <c r="R255" s="59"/>
      <c r="S255" s="150"/>
    </row>
    <row r="256" spans="1:19" ht="12.75">
      <c r="A256" s="66"/>
      <c r="B256" s="56"/>
      <c r="C256" s="56"/>
      <c r="D256" s="56"/>
      <c r="E256" s="56"/>
      <c r="F256" s="56"/>
      <c r="G256" s="56"/>
      <c r="H256" s="56"/>
      <c r="I256" s="56"/>
      <c r="J256" s="64"/>
      <c r="K256" s="253"/>
      <c r="L256" s="38">
        <v>2015</v>
      </c>
      <c r="M256" s="59">
        <f t="shared" si="11"/>
        <v>741</v>
      </c>
      <c r="N256" s="59">
        <f t="shared" si="13"/>
        <v>401</v>
      </c>
      <c r="O256" s="59"/>
      <c r="P256" s="59">
        <v>340</v>
      </c>
      <c r="Q256" s="59"/>
      <c r="R256" s="59"/>
      <c r="S256" s="150"/>
    </row>
    <row r="257" spans="1:19" ht="12.75" customHeight="1">
      <c r="A257" s="267" t="s">
        <v>231</v>
      </c>
      <c r="B257" s="279" t="s">
        <v>105</v>
      </c>
      <c r="C257" s="279">
        <v>19</v>
      </c>
      <c r="D257" s="279">
        <v>3</v>
      </c>
      <c r="E257" s="279">
        <v>3</v>
      </c>
      <c r="F257" s="279">
        <v>3</v>
      </c>
      <c r="G257" s="279">
        <v>3</v>
      </c>
      <c r="H257" s="279">
        <v>3</v>
      </c>
      <c r="I257" s="279">
        <v>4</v>
      </c>
      <c r="J257" s="304" t="s">
        <v>227</v>
      </c>
      <c r="K257" s="282" t="s">
        <v>284</v>
      </c>
      <c r="L257" s="38">
        <v>2010</v>
      </c>
      <c r="M257" s="59">
        <f t="shared" si="11"/>
        <v>312</v>
      </c>
      <c r="N257" s="59"/>
      <c r="O257" s="59"/>
      <c r="P257" s="59">
        <v>312</v>
      </c>
      <c r="Q257" s="59"/>
      <c r="R257" s="59"/>
      <c r="S257" s="150"/>
    </row>
    <row r="258" spans="1:19" ht="12.75">
      <c r="A258" s="268"/>
      <c r="B258" s="279"/>
      <c r="C258" s="279"/>
      <c r="D258" s="279"/>
      <c r="E258" s="279"/>
      <c r="F258" s="279"/>
      <c r="G258" s="279"/>
      <c r="H258" s="279"/>
      <c r="I258" s="279"/>
      <c r="J258" s="304"/>
      <c r="K258" s="283"/>
      <c r="L258" s="38">
        <v>2011</v>
      </c>
      <c r="M258" s="59">
        <f t="shared" si="11"/>
        <v>312</v>
      </c>
      <c r="N258" s="59"/>
      <c r="O258" s="59"/>
      <c r="P258" s="59">
        <v>312</v>
      </c>
      <c r="Q258" s="59"/>
      <c r="R258" s="59"/>
      <c r="S258" s="150"/>
    </row>
    <row r="259" spans="1:19" ht="12.75">
      <c r="A259" s="268"/>
      <c r="B259" s="279"/>
      <c r="C259" s="279"/>
      <c r="D259" s="279"/>
      <c r="E259" s="279"/>
      <c r="F259" s="279"/>
      <c r="G259" s="279"/>
      <c r="H259" s="279"/>
      <c r="I259" s="279"/>
      <c r="J259" s="304"/>
      <c r="K259" s="283"/>
      <c r="L259" s="38">
        <v>2012</v>
      </c>
      <c r="M259" s="59">
        <f t="shared" si="11"/>
        <v>312</v>
      </c>
      <c r="N259" s="59"/>
      <c r="O259" s="59"/>
      <c r="P259" s="59">
        <v>312</v>
      </c>
      <c r="Q259" s="59"/>
      <c r="R259" s="59"/>
      <c r="S259" s="150"/>
    </row>
    <row r="260" spans="1:19" ht="12.75">
      <c r="A260" s="268"/>
      <c r="B260" s="279"/>
      <c r="C260" s="279"/>
      <c r="D260" s="279"/>
      <c r="E260" s="279"/>
      <c r="F260" s="279"/>
      <c r="G260" s="279"/>
      <c r="H260" s="279"/>
      <c r="I260" s="279"/>
      <c r="J260" s="304"/>
      <c r="K260" s="283"/>
      <c r="L260" s="38">
        <v>2013</v>
      </c>
      <c r="M260" s="59">
        <f t="shared" si="11"/>
        <v>312</v>
      </c>
      <c r="N260" s="59"/>
      <c r="O260" s="59"/>
      <c r="P260" s="59">
        <v>312</v>
      </c>
      <c r="Q260" s="59"/>
      <c r="R260" s="59"/>
      <c r="S260" s="150"/>
    </row>
    <row r="261" spans="1:19" ht="12.75">
      <c r="A261" s="268"/>
      <c r="B261" s="279"/>
      <c r="C261" s="279"/>
      <c r="D261" s="279"/>
      <c r="E261" s="279"/>
      <c r="F261" s="279"/>
      <c r="G261" s="279"/>
      <c r="H261" s="279"/>
      <c r="I261" s="279"/>
      <c r="J261" s="304"/>
      <c r="K261" s="283"/>
      <c r="L261" s="38">
        <v>2014</v>
      </c>
      <c r="M261" s="59">
        <f t="shared" si="11"/>
        <v>312</v>
      </c>
      <c r="N261" s="59"/>
      <c r="O261" s="59"/>
      <c r="P261" s="59">
        <v>312</v>
      </c>
      <c r="Q261" s="59"/>
      <c r="R261" s="59"/>
      <c r="S261" s="150"/>
    </row>
    <row r="262" spans="1:19" ht="48" customHeight="1">
      <c r="A262" s="268"/>
      <c r="B262" s="279"/>
      <c r="C262" s="279"/>
      <c r="D262" s="279"/>
      <c r="E262" s="279"/>
      <c r="F262" s="279"/>
      <c r="G262" s="279"/>
      <c r="H262" s="279"/>
      <c r="I262" s="279"/>
      <c r="J262" s="304"/>
      <c r="K262" s="278"/>
      <c r="L262" s="38">
        <v>2015</v>
      </c>
      <c r="M262" s="59">
        <f t="shared" si="11"/>
        <v>312</v>
      </c>
      <c r="N262" s="59"/>
      <c r="O262" s="59"/>
      <c r="P262" s="59">
        <v>312</v>
      </c>
      <c r="Q262" s="59"/>
      <c r="R262" s="59"/>
      <c r="S262" s="150"/>
    </row>
    <row r="263" spans="1:19" ht="12.75" customHeight="1">
      <c r="A263" s="268"/>
      <c r="B263" s="279" t="s">
        <v>105</v>
      </c>
      <c r="C263" s="279">
        <v>32</v>
      </c>
      <c r="D263" s="279">
        <v>5</v>
      </c>
      <c r="E263" s="279">
        <v>5</v>
      </c>
      <c r="F263" s="279">
        <v>5</v>
      </c>
      <c r="G263" s="279">
        <v>5</v>
      </c>
      <c r="H263" s="279">
        <v>6</v>
      </c>
      <c r="I263" s="279">
        <v>6</v>
      </c>
      <c r="J263" s="304" t="s">
        <v>228</v>
      </c>
      <c r="K263" s="282" t="s">
        <v>284</v>
      </c>
      <c r="L263" s="38">
        <v>2010</v>
      </c>
      <c r="M263" s="59">
        <f t="shared" si="11"/>
        <v>278</v>
      </c>
      <c r="N263" s="59">
        <v>250</v>
      </c>
      <c r="O263" s="59"/>
      <c r="P263" s="59">
        <v>28</v>
      </c>
      <c r="Q263" s="59"/>
      <c r="R263" s="59"/>
      <c r="S263" s="150"/>
    </row>
    <row r="264" spans="1:19" ht="12.75">
      <c r="A264" s="268"/>
      <c r="B264" s="279"/>
      <c r="C264" s="279"/>
      <c r="D264" s="279"/>
      <c r="E264" s="279"/>
      <c r="F264" s="279"/>
      <c r="G264" s="279"/>
      <c r="H264" s="279"/>
      <c r="I264" s="279"/>
      <c r="J264" s="304"/>
      <c r="K264" s="283"/>
      <c r="L264" s="38">
        <v>2011</v>
      </c>
      <c r="M264" s="59">
        <f t="shared" si="11"/>
        <v>278</v>
      </c>
      <c r="N264" s="59">
        <v>250</v>
      </c>
      <c r="O264" s="59"/>
      <c r="P264" s="59">
        <v>28</v>
      </c>
      <c r="Q264" s="59"/>
      <c r="R264" s="59"/>
      <c r="S264" s="150"/>
    </row>
    <row r="265" spans="1:19" ht="12.75">
      <c r="A265" s="268"/>
      <c r="B265" s="279"/>
      <c r="C265" s="279"/>
      <c r="D265" s="279"/>
      <c r="E265" s="279"/>
      <c r="F265" s="279"/>
      <c r="G265" s="279"/>
      <c r="H265" s="279"/>
      <c r="I265" s="279"/>
      <c r="J265" s="304"/>
      <c r="K265" s="283"/>
      <c r="L265" s="38">
        <v>2012</v>
      </c>
      <c r="M265" s="59">
        <f t="shared" si="11"/>
        <v>278</v>
      </c>
      <c r="N265" s="59">
        <v>250</v>
      </c>
      <c r="O265" s="59"/>
      <c r="P265" s="59">
        <v>28</v>
      </c>
      <c r="Q265" s="59"/>
      <c r="R265" s="59"/>
      <c r="S265" s="150"/>
    </row>
    <row r="266" spans="1:19" ht="12.75">
      <c r="A266" s="268"/>
      <c r="B266" s="279"/>
      <c r="C266" s="279"/>
      <c r="D266" s="279"/>
      <c r="E266" s="279"/>
      <c r="F266" s="279"/>
      <c r="G266" s="279"/>
      <c r="H266" s="279"/>
      <c r="I266" s="279"/>
      <c r="J266" s="304"/>
      <c r="K266" s="283"/>
      <c r="L266" s="38">
        <v>2013</v>
      </c>
      <c r="M266" s="59">
        <f t="shared" si="11"/>
        <v>278</v>
      </c>
      <c r="N266" s="59">
        <v>250</v>
      </c>
      <c r="O266" s="59"/>
      <c r="P266" s="59">
        <v>28</v>
      </c>
      <c r="Q266" s="59"/>
      <c r="R266" s="59"/>
      <c r="S266" s="150"/>
    </row>
    <row r="267" spans="1:19" ht="12.75">
      <c r="A267" s="268"/>
      <c r="B267" s="279"/>
      <c r="C267" s="279"/>
      <c r="D267" s="279"/>
      <c r="E267" s="279"/>
      <c r="F267" s="279"/>
      <c r="G267" s="279"/>
      <c r="H267" s="279"/>
      <c r="I267" s="279"/>
      <c r="J267" s="304"/>
      <c r="K267" s="283"/>
      <c r="L267" s="38">
        <v>2014</v>
      </c>
      <c r="M267" s="59">
        <f t="shared" si="11"/>
        <v>278</v>
      </c>
      <c r="N267" s="59">
        <v>250</v>
      </c>
      <c r="O267" s="59"/>
      <c r="P267" s="59">
        <v>28</v>
      </c>
      <c r="Q267" s="59"/>
      <c r="R267" s="59"/>
      <c r="S267" s="150"/>
    </row>
    <row r="268" spans="1:19" ht="49.5" customHeight="1">
      <c r="A268" s="268"/>
      <c r="B268" s="279"/>
      <c r="C268" s="279"/>
      <c r="D268" s="279"/>
      <c r="E268" s="279"/>
      <c r="F268" s="279"/>
      <c r="G268" s="279"/>
      <c r="H268" s="279"/>
      <c r="I268" s="279"/>
      <c r="J268" s="304"/>
      <c r="K268" s="278"/>
      <c r="L268" s="38">
        <v>2015</v>
      </c>
      <c r="M268" s="59">
        <f t="shared" si="11"/>
        <v>278</v>
      </c>
      <c r="N268" s="59">
        <v>250</v>
      </c>
      <c r="O268" s="59"/>
      <c r="P268" s="59">
        <v>28</v>
      </c>
      <c r="Q268" s="59"/>
      <c r="R268" s="59"/>
      <c r="S268" s="150"/>
    </row>
    <row r="269" spans="1:19" ht="12.75" customHeight="1">
      <c r="A269" s="268"/>
      <c r="B269" s="275" t="s">
        <v>234</v>
      </c>
      <c r="C269" s="279">
        <v>36</v>
      </c>
      <c r="D269" s="279">
        <v>6</v>
      </c>
      <c r="E269" s="279">
        <v>6</v>
      </c>
      <c r="F269" s="279">
        <v>6</v>
      </c>
      <c r="G269" s="279">
        <v>6</v>
      </c>
      <c r="H269" s="279">
        <v>6</v>
      </c>
      <c r="I269" s="279">
        <v>6</v>
      </c>
      <c r="J269" s="304" t="s">
        <v>229</v>
      </c>
      <c r="K269" s="282" t="s">
        <v>284</v>
      </c>
      <c r="L269" s="38">
        <v>2010</v>
      </c>
      <c r="M269" s="59">
        <f t="shared" si="11"/>
        <v>151</v>
      </c>
      <c r="N269" s="59">
        <v>151</v>
      </c>
      <c r="O269" s="59"/>
      <c r="P269" s="59"/>
      <c r="Q269" s="59"/>
      <c r="R269" s="59"/>
      <c r="S269" s="150"/>
    </row>
    <row r="270" spans="1:19" ht="12.75">
      <c r="A270" s="268"/>
      <c r="B270" s="275"/>
      <c r="C270" s="279"/>
      <c r="D270" s="279"/>
      <c r="E270" s="279"/>
      <c r="F270" s="279"/>
      <c r="G270" s="279"/>
      <c r="H270" s="279"/>
      <c r="I270" s="279"/>
      <c r="J270" s="304"/>
      <c r="K270" s="283"/>
      <c r="L270" s="38">
        <v>2011</v>
      </c>
      <c r="M270" s="59">
        <f t="shared" si="11"/>
        <v>102</v>
      </c>
      <c r="N270" s="59">
        <v>102</v>
      </c>
      <c r="O270" s="59"/>
      <c r="P270" s="59"/>
      <c r="Q270" s="59"/>
      <c r="R270" s="59"/>
      <c r="S270" s="150"/>
    </row>
    <row r="271" spans="1:19" ht="12.75">
      <c r="A271" s="268"/>
      <c r="B271" s="275"/>
      <c r="C271" s="279"/>
      <c r="D271" s="279"/>
      <c r="E271" s="279"/>
      <c r="F271" s="279"/>
      <c r="G271" s="279"/>
      <c r="H271" s="279"/>
      <c r="I271" s="279"/>
      <c r="J271" s="304"/>
      <c r="K271" s="283"/>
      <c r="L271" s="38">
        <v>2012</v>
      </c>
      <c r="M271" s="59">
        <f t="shared" si="11"/>
        <v>51</v>
      </c>
      <c r="N271" s="59">
        <v>51</v>
      </c>
      <c r="O271" s="59"/>
      <c r="P271" s="59"/>
      <c r="Q271" s="59"/>
      <c r="R271" s="59"/>
      <c r="S271" s="150"/>
    </row>
    <row r="272" spans="1:19" ht="12.75">
      <c r="A272" s="268"/>
      <c r="B272" s="275"/>
      <c r="C272" s="279"/>
      <c r="D272" s="279"/>
      <c r="E272" s="279"/>
      <c r="F272" s="279"/>
      <c r="G272" s="279"/>
      <c r="H272" s="279"/>
      <c r="I272" s="279"/>
      <c r="J272" s="304"/>
      <c r="K272" s="283"/>
      <c r="L272" s="38">
        <v>2013</v>
      </c>
      <c r="M272" s="59">
        <f t="shared" si="11"/>
        <v>151</v>
      </c>
      <c r="N272" s="59">
        <v>151</v>
      </c>
      <c r="O272" s="59"/>
      <c r="P272" s="59"/>
      <c r="Q272" s="59"/>
      <c r="R272" s="59"/>
      <c r="S272" s="150"/>
    </row>
    <row r="273" spans="1:19" ht="12.75">
      <c r="A273" s="268"/>
      <c r="B273" s="275"/>
      <c r="C273" s="279"/>
      <c r="D273" s="279"/>
      <c r="E273" s="279"/>
      <c r="F273" s="279"/>
      <c r="G273" s="279"/>
      <c r="H273" s="279"/>
      <c r="I273" s="279"/>
      <c r="J273" s="304"/>
      <c r="K273" s="283"/>
      <c r="L273" s="38">
        <v>2014</v>
      </c>
      <c r="M273" s="59">
        <f t="shared" si="11"/>
        <v>151</v>
      </c>
      <c r="N273" s="59">
        <v>151</v>
      </c>
      <c r="O273" s="59"/>
      <c r="P273" s="59"/>
      <c r="Q273" s="59"/>
      <c r="R273" s="59"/>
      <c r="S273" s="150"/>
    </row>
    <row r="274" spans="1:19" ht="48.75" customHeight="1">
      <c r="A274" s="268"/>
      <c r="B274" s="275"/>
      <c r="C274" s="279"/>
      <c r="D274" s="279"/>
      <c r="E274" s="279"/>
      <c r="F274" s="279"/>
      <c r="G274" s="279"/>
      <c r="H274" s="279"/>
      <c r="I274" s="279"/>
      <c r="J274" s="304"/>
      <c r="K274" s="278"/>
      <c r="L274" s="38">
        <v>2015</v>
      </c>
      <c r="M274" s="59">
        <f t="shared" si="11"/>
        <v>151</v>
      </c>
      <c r="N274" s="59">
        <v>151</v>
      </c>
      <c r="O274" s="59"/>
      <c r="P274" s="59"/>
      <c r="Q274" s="59"/>
      <c r="R274" s="59"/>
      <c r="S274" s="150"/>
    </row>
    <row r="275" spans="1:19" ht="12.75" customHeight="1">
      <c r="A275" s="268"/>
      <c r="B275" s="279" t="s">
        <v>105</v>
      </c>
      <c r="C275" s="279">
        <v>2</v>
      </c>
      <c r="D275" s="279"/>
      <c r="E275" s="279"/>
      <c r="F275" s="279">
        <v>1</v>
      </c>
      <c r="G275" s="279">
        <v>1</v>
      </c>
      <c r="H275" s="279"/>
      <c r="I275" s="279"/>
      <c r="J275" s="280" t="s">
        <v>230</v>
      </c>
      <c r="K275" s="282" t="s">
        <v>284</v>
      </c>
      <c r="L275" s="38">
        <v>2010</v>
      </c>
      <c r="M275" s="59"/>
      <c r="N275" s="59"/>
      <c r="O275" s="59"/>
      <c r="P275" s="59"/>
      <c r="Q275" s="59"/>
      <c r="R275" s="59"/>
      <c r="S275" s="150"/>
    </row>
    <row r="276" spans="1:19" ht="12.75">
      <c r="A276" s="268"/>
      <c r="B276" s="279"/>
      <c r="C276" s="279"/>
      <c r="D276" s="279"/>
      <c r="E276" s="279"/>
      <c r="F276" s="279"/>
      <c r="G276" s="279"/>
      <c r="H276" s="279"/>
      <c r="I276" s="279"/>
      <c r="J276" s="273"/>
      <c r="K276" s="283"/>
      <c r="L276" s="38">
        <v>2011</v>
      </c>
      <c r="M276" s="59"/>
      <c r="N276" s="59"/>
      <c r="O276" s="59"/>
      <c r="P276" s="59"/>
      <c r="Q276" s="59"/>
      <c r="R276" s="59"/>
      <c r="S276" s="150"/>
    </row>
    <row r="277" spans="1:19" ht="12.75">
      <c r="A277" s="268"/>
      <c r="B277" s="279"/>
      <c r="C277" s="279"/>
      <c r="D277" s="279"/>
      <c r="E277" s="279"/>
      <c r="F277" s="279"/>
      <c r="G277" s="279"/>
      <c r="H277" s="279"/>
      <c r="I277" s="279"/>
      <c r="J277" s="273"/>
      <c r="K277" s="283"/>
      <c r="L277" s="38">
        <v>2012</v>
      </c>
      <c r="M277" s="59">
        <f t="shared" si="11"/>
        <v>207</v>
      </c>
      <c r="N277" s="59">
        <v>187</v>
      </c>
      <c r="O277" s="59"/>
      <c r="P277" s="59">
        <v>20</v>
      </c>
      <c r="Q277" s="59"/>
      <c r="R277" s="59"/>
      <c r="S277" s="150"/>
    </row>
    <row r="278" spans="1:19" ht="12.75">
      <c r="A278" s="268"/>
      <c r="B278" s="279"/>
      <c r="C278" s="279"/>
      <c r="D278" s="279"/>
      <c r="E278" s="279"/>
      <c r="F278" s="279"/>
      <c r="G278" s="279"/>
      <c r="H278" s="279"/>
      <c r="I278" s="279"/>
      <c r="J278" s="273"/>
      <c r="K278" s="283"/>
      <c r="L278" s="38">
        <v>2013</v>
      </c>
      <c r="M278" s="59">
        <f t="shared" si="11"/>
        <v>207</v>
      </c>
      <c r="N278" s="59">
        <v>187</v>
      </c>
      <c r="O278" s="59"/>
      <c r="P278" s="59">
        <v>20</v>
      </c>
      <c r="Q278" s="59"/>
      <c r="R278" s="59"/>
      <c r="S278" s="150"/>
    </row>
    <row r="279" spans="1:19" ht="12.75">
      <c r="A279" s="268"/>
      <c r="B279" s="279"/>
      <c r="C279" s="279"/>
      <c r="D279" s="279"/>
      <c r="E279" s="279"/>
      <c r="F279" s="279"/>
      <c r="G279" s="279"/>
      <c r="H279" s="279"/>
      <c r="I279" s="279"/>
      <c r="J279" s="273"/>
      <c r="K279" s="283"/>
      <c r="L279" s="38">
        <v>2014</v>
      </c>
      <c r="M279" s="59"/>
      <c r="N279" s="59"/>
      <c r="O279" s="59"/>
      <c r="P279" s="59"/>
      <c r="Q279" s="59"/>
      <c r="R279" s="59"/>
      <c r="S279" s="150"/>
    </row>
    <row r="280" spans="1:19" ht="45" customHeight="1">
      <c r="A280" s="269"/>
      <c r="B280" s="279"/>
      <c r="C280" s="279"/>
      <c r="D280" s="279"/>
      <c r="E280" s="279"/>
      <c r="F280" s="279"/>
      <c r="G280" s="279"/>
      <c r="H280" s="279"/>
      <c r="I280" s="279"/>
      <c r="J280" s="274"/>
      <c r="K280" s="278"/>
      <c r="L280" s="38">
        <v>2015</v>
      </c>
      <c r="M280" s="59"/>
      <c r="N280" s="59"/>
      <c r="O280" s="59"/>
      <c r="P280" s="59"/>
      <c r="Q280" s="59"/>
      <c r="R280" s="59"/>
      <c r="S280" s="150"/>
    </row>
    <row r="281" spans="1:19" ht="15.75">
      <c r="A281" s="276" t="s">
        <v>122</v>
      </c>
      <c r="B281" s="276"/>
      <c r="C281" s="276"/>
      <c r="D281" s="276"/>
      <c r="E281" s="276"/>
      <c r="F281" s="276"/>
      <c r="G281" s="276"/>
      <c r="H281" s="276"/>
      <c r="I281" s="276"/>
      <c r="J281" s="276"/>
      <c r="K281" s="277"/>
      <c r="L281" s="47" t="s">
        <v>25</v>
      </c>
      <c r="M281" s="58">
        <f t="shared" si="11"/>
        <v>9769</v>
      </c>
      <c r="N281" s="58">
        <f>SUM(N282:N287)</f>
        <v>888</v>
      </c>
      <c r="O281" s="58"/>
      <c r="P281" s="58">
        <f>SUM(P282:P287)</f>
        <v>8881</v>
      </c>
      <c r="Q281" s="59"/>
      <c r="R281" s="59"/>
      <c r="S281" s="150"/>
    </row>
    <row r="282" spans="1:19" ht="12.75">
      <c r="A282" s="66"/>
      <c r="B282" s="56"/>
      <c r="C282" s="56"/>
      <c r="D282" s="56"/>
      <c r="E282" s="56"/>
      <c r="F282" s="56"/>
      <c r="G282" s="56"/>
      <c r="H282" s="56"/>
      <c r="I282" s="56"/>
      <c r="J282" s="64"/>
      <c r="K282" s="253"/>
      <c r="L282" s="38">
        <v>2010</v>
      </c>
      <c r="M282" s="59">
        <f t="shared" si="11"/>
        <v>7901</v>
      </c>
      <c r="N282" s="59">
        <f aca="true" t="shared" si="14" ref="N282:N287">N288+N294+N300+N306</f>
        <v>117</v>
      </c>
      <c r="O282" s="59"/>
      <c r="P282" s="59">
        <v>7784</v>
      </c>
      <c r="Q282" s="59"/>
      <c r="R282" s="59"/>
      <c r="S282" s="150"/>
    </row>
    <row r="283" spans="1:19" ht="12.75">
      <c r="A283" s="66"/>
      <c r="B283" s="56"/>
      <c r="C283" s="56"/>
      <c r="D283" s="56"/>
      <c r="E283" s="56"/>
      <c r="F283" s="56"/>
      <c r="G283" s="56"/>
      <c r="H283" s="56"/>
      <c r="I283" s="56"/>
      <c r="J283" s="64"/>
      <c r="K283" s="253"/>
      <c r="L283" s="38">
        <v>2011</v>
      </c>
      <c r="M283" s="59">
        <f t="shared" si="11"/>
        <v>1142</v>
      </c>
      <c r="N283" s="59">
        <f t="shared" si="14"/>
        <v>117</v>
      </c>
      <c r="O283" s="59"/>
      <c r="P283" s="59">
        <v>1025</v>
      </c>
      <c r="Q283" s="59"/>
      <c r="R283" s="59"/>
      <c r="S283" s="150"/>
    </row>
    <row r="284" spans="1:19" ht="12.75">
      <c r="A284" s="66"/>
      <c r="B284" s="56"/>
      <c r="C284" s="56"/>
      <c r="D284" s="56"/>
      <c r="E284" s="56"/>
      <c r="F284" s="56"/>
      <c r="G284" s="56"/>
      <c r="H284" s="56"/>
      <c r="I284" s="56"/>
      <c r="J284" s="64"/>
      <c r="K284" s="253"/>
      <c r="L284" s="38">
        <v>2012</v>
      </c>
      <c r="M284" s="59">
        <f t="shared" si="11"/>
        <v>129</v>
      </c>
      <c r="N284" s="59">
        <f t="shared" si="14"/>
        <v>117</v>
      </c>
      <c r="O284" s="59"/>
      <c r="P284" s="59">
        <v>12</v>
      </c>
      <c r="Q284" s="59"/>
      <c r="R284" s="59"/>
      <c r="S284" s="150"/>
    </row>
    <row r="285" spans="1:19" ht="12.75">
      <c r="A285" s="66"/>
      <c r="B285" s="56"/>
      <c r="C285" s="56"/>
      <c r="D285" s="56"/>
      <c r="E285" s="56"/>
      <c r="F285" s="56"/>
      <c r="G285" s="56"/>
      <c r="H285" s="56"/>
      <c r="I285" s="56"/>
      <c r="J285" s="64"/>
      <c r="K285" s="253"/>
      <c r="L285" s="38">
        <v>2013</v>
      </c>
      <c r="M285" s="59">
        <f t="shared" si="11"/>
        <v>129</v>
      </c>
      <c r="N285" s="59">
        <f t="shared" si="14"/>
        <v>117</v>
      </c>
      <c r="O285" s="59"/>
      <c r="P285" s="59">
        <v>12</v>
      </c>
      <c r="Q285" s="59"/>
      <c r="R285" s="59"/>
      <c r="S285" s="150"/>
    </row>
    <row r="286" spans="1:19" ht="12.75">
      <c r="A286" s="66"/>
      <c r="B286" s="56"/>
      <c r="C286" s="56"/>
      <c r="D286" s="56"/>
      <c r="E286" s="56"/>
      <c r="F286" s="56"/>
      <c r="G286" s="56"/>
      <c r="H286" s="56"/>
      <c r="I286" s="56"/>
      <c r="J286" s="64"/>
      <c r="K286" s="253"/>
      <c r="L286" s="38">
        <v>2014</v>
      </c>
      <c r="M286" s="59">
        <f t="shared" si="11"/>
        <v>340</v>
      </c>
      <c r="N286" s="59">
        <f t="shared" si="14"/>
        <v>304</v>
      </c>
      <c r="O286" s="59"/>
      <c r="P286" s="59">
        <v>36</v>
      </c>
      <c r="Q286" s="59"/>
      <c r="R286" s="59"/>
      <c r="S286" s="150"/>
    </row>
    <row r="287" spans="1:19" ht="12.75">
      <c r="A287" s="66"/>
      <c r="B287" s="56"/>
      <c r="C287" s="56"/>
      <c r="D287" s="56"/>
      <c r="E287" s="56"/>
      <c r="F287" s="56"/>
      <c r="G287" s="56"/>
      <c r="H287" s="56"/>
      <c r="I287" s="56"/>
      <c r="J287" s="64"/>
      <c r="K287" s="253"/>
      <c r="L287" s="38">
        <v>2015</v>
      </c>
      <c r="M287" s="59">
        <f t="shared" si="11"/>
        <v>128</v>
      </c>
      <c r="N287" s="59">
        <f t="shared" si="14"/>
        <v>116</v>
      </c>
      <c r="O287" s="59"/>
      <c r="P287" s="59">
        <v>12</v>
      </c>
      <c r="Q287" s="59"/>
      <c r="R287" s="59"/>
      <c r="S287" s="150"/>
    </row>
    <row r="288" spans="1:19" ht="12.75" customHeight="1">
      <c r="A288" s="267" t="s">
        <v>231</v>
      </c>
      <c r="B288" s="279" t="s">
        <v>105</v>
      </c>
      <c r="C288" s="279">
        <v>2</v>
      </c>
      <c r="D288" s="279">
        <v>1</v>
      </c>
      <c r="E288" s="279">
        <v>1</v>
      </c>
      <c r="F288" s="279"/>
      <c r="G288" s="279"/>
      <c r="H288" s="279"/>
      <c r="I288" s="279"/>
      <c r="J288" s="304" t="s">
        <v>227</v>
      </c>
      <c r="K288" s="282" t="s">
        <v>284</v>
      </c>
      <c r="L288" s="38">
        <v>2010</v>
      </c>
      <c r="M288" s="59">
        <f aca="true" t="shared" si="15" ref="M288:M363">SUM(N288:R288)</f>
        <v>7772</v>
      </c>
      <c r="N288" s="59"/>
      <c r="O288" s="59"/>
      <c r="P288" s="59">
        <v>7772</v>
      </c>
      <c r="Q288" s="59"/>
      <c r="R288" s="59"/>
      <c r="S288" s="150"/>
    </row>
    <row r="289" spans="1:19" ht="12.75">
      <c r="A289" s="268"/>
      <c r="B289" s="279"/>
      <c r="C289" s="279"/>
      <c r="D289" s="279"/>
      <c r="E289" s="279"/>
      <c r="F289" s="279"/>
      <c r="G289" s="279"/>
      <c r="H289" s="279"/>
      <c r="I289" s="279"/>
      <c r="J289" s="304"/>
      <c r="K289" s="283"/>
      <c r="L289" s="38">
        <v>2011</v>
      </c>
      <c r="M289" s="59">
        <f t="shared" si="15"/>
        <v>1013</v>
      </c>
      <c r="N289" s="59"/>
      <c r="O289" s="59"/>
      <c r="P289" s="59">
        <v>1013</v>
      </c>
      <c r="Q289" s="59"/>
      <c r="R289" s="59"/>
      <c r="S289" s="150"/>
    </row>
    <row r="290" spans="1:19" ht="12.75">
      <c r="A290" s="268"/>
      <c r="B290" s="279"/>
      <c r="C290" s="279"/>
      <c r="D290" s="279"/>
      <c r="E290" s="279"/>
      <c r="F290" s="279"/>
      <c r="G290" s="279"/>
      <c r="H290" s="279"/>
      <c r="I290" s="279"/>
      <c r="J290" s="304"/>
      <c r="K290" s="283"/>
      <c r="L290" s="38">
        <v>2012</v>
      </c>
      <c r="M290" s="59"/>
      <c r="N290" s="59"/>
      <c r="O290" s="59"/>
      <c r="P290" s="59"/>
      <c r="Q290" s="59"/>
      <c r="R290" s="59"/>
      <c r="S290" s="150"/>
    </row>
    <row r="291" spans="1:19" ht="12.75">
      <c r="A291" s="268"/>
      <c r="B291" s="279"/>
      <c r="C291" s="279"/>
      <c r="D291" s="279"/>
      <c r="E291" s="279"/>
      <c r="F291" s="279"/>
      <c r="G291" s="279"/>
      <c r="H291" s="279"/>
      <c r="I291" s="279"/>
      <c r="J291" s="304"/>
      <c r="K291" s="283"/>
      <c r="L291" s="38">
        <v>2013</v>
      </c>
      <c r="M291" s="59"/>
      <c r="N291" s="59"/>
      <c r="O291" s="59"/>
      <c r="P291" s="59"/>
      <c r="Q291" s="59"/>
      <c r="R291" s="59"/>
      <c r="S291" s="150"/>
    </row>
    <row r="292" spans="1:19" ht="12.75">
      <c r="A292" s="268"/>
      <c r="B292" s="279"/>
      <c r="C292" s="279"/>
      <c r="D292" s="279"/>
      <c r="E292" s="279"/>
      <c r="F292" s="279"/>
      <c r="G292" s="279"/>
      <c r="H292" s="279"/>
      <c r="I292" s="279"/>
      <c r="J292" s="304"/>
      <c r="K292" s="283"/>
      <c r="L292" s="38">
        <v>2014</v>
      </c>
      <c r="M292" s="59"/>
      <c r="N292" s="59"/>
      <c r="O292" s="59"/>
      <c r="P292" s="59"/>
      <c r="Q292" s="59"/>
      <c r="R292" s="59"/>
      <c r="S292" s="150"/>
    </row>
    <row r="293" spans="1:19" ht="48.75" customHeight="1">
      <c r="A293" s="268"/>
      <c r="B293" s="279"/>
      <c r="C293" s="279"/>
      <c r="D293" s="279"/>
      <c r="E293" s="279"/>
      <c r="F293" s="279"/>
      <c r="G293" s="279"/>
      <c r="H293" s="279"/>
      <c r="I293" s="279"/>
      <c r="J293" s="304"/>
      <c r="K293" s="278"/>
      <c r="L293" s="38">
        <v>2015</v>
      </c>
      <c r="M293" s="59"/>
      <c r="N293" s="59"/>
      <c r="O293" s="59"/>
      <c r="P293" s="59"/>
      <c r="Q293" s="59"/>
      <c r="R293" s="59"/>
      <c r="S293" s="150"/>
    </row>
    <row r="294" spans="1:19" ht="12.75" customHeight="1">
      <c r="A294" s="268"/>
      <c r="B294" s="279" t="s">
        <v>105</v>
      </c>
      <c r="C294" s="279">
        <v>32</v>
      </c>
      <c r="D294" s="279">
        <v>5</v>
      </c>
      <c r="E294" s="279">
        <v>5</v>
      </c>
      <c r="F294" s="279">
        <v>5</v>
      </c>
      <c r="G294" s="279">
        <v>5</v>
      </c>
      <c r="H294" s="279">
        <v>6</v>
      </c>
      <c r="I294" s="279">
        <v>6</v>
      </c>
      <c r="J294" s="304" t="s">
        <v>228</v>
      </c>
      <c r="K294" s="282" t="s">
        <v>284</v>
      </c>
      <c r="L294" s="38">
        <v>2010</v>
      </c>
      <c r="M294" s="59">
        <f t="shared" si="15"/>
        <v>127</v>
      </c>
      <c r="N294" s="59">
        <v>115</v>
      </c>
      <c r="O294" s="59"/>
      <c r="P294" s="59">
        <v>12</v>
      </c>
      <c r="Q294" s="59"/>
      <c r="R294" s="59"/>
      <c r="S294" s="150"/>
    </row>
    <row r="295" spans="1:19" ht="12.75">
      <c r="A295" s="268"/>
      <c r="B295" s="279"/>
      <c r="C295" s="279"/>
      <c r="D295" s="279"/>
      <c r="E295" s="279"/>
      <c r="F295" s="279"/>
      <c r="G295" s="279"/>
      <c r="H295" s="279"/>
      <c r="I295" s="279"/>
      <c r="J295" s="304"/>
      <c r="K295" s="283"/>
      <c r="L295" s="38">
        <v>2011</v>
      </c>
      <c r="M295" s="59">
        <f t="shared" si="15"/>
        <v>127</v>
      </c>
      <c r="N295" s="59">
        <v>115</v>
      </c>
      <c r="O295" s="59"/>
      <c r="P295" s="59">
        <v>12</v>
      </c>
      <c r="Q295" s="59"/>
      <c r="R295" s="59"/>
      <c r="S295" s="150"/>
    </row>
    <row r="296" spans="1:19" ht="12.75">
      <c r="A296" s="268"/>
      <c r="B296" s="279"/>
      <c r="C296" s="279"/>
      <c r="D296" s="279"/>
      <c r="E296" s="279"/>
      <c r="F296" s="279"/>
      <c r="G296" s="279"/>
      <c r="H296" s="279"/>
      <c r="I296" s="279"/>
      <c r="J296" s="304"/>
      <c r="K296" s="283"/>
      <c r="L296" s="38">
        <v>2012</v>
      </c>
      <c r="M296" s="59">
        <f t="shared" si="15"/>
        <v>127</v>
      </c>
      <c r="N296" s="59">
        <v>115</v>
      </c>
      <c r="O296" s="59"/>
      <c r="P296" s="59">
        <v>12</v>
      </c>
      <c r="Q296" s="59"/>
      <c r="R296" s="59"/>
      <c r="S296" s="150"/>
    </row>
    <row r="297" spans="1:19" ht="12.75">
      <c r="A297" s="268"/>
      <c r="B297" s="279"/>
      <c r="C297" s="279"/>
      <c r="D297" s="279"/>
      <c r="E297" s="279"/>
      <c r="F297" s="279"/>
      <c r="G297" s="279"/>
      <c r="H297" s="279"/>
      <c r="I297" s="279"/>
      <c r="J297" s="304"/>
      <c r="K297" s="283"/>
      <c r="L297" s="38">
        <v>2013</v>
      </c>
      <c r="M297" s="59">
        <f t="shared" si="15"/>
        <v>127</v>
      </c>
      <c r="N297" s="59">
        <v>115</v>
      </c>
      <c r="O297" s="59"/>
      <c r="P297" s="59">
        <v>12</v>
      </c>
      <c r="Q297" s="59"/>
      <c r="R297" s="59"/>
      <c r="S297" s="150"/>
    </row>
    <row r="298" spans="1:19" ht="12.75">
      <c r="A298" s="268"/>
      <c r="B298" s="279"/>
      <c r="C298" s="279"/>
      <c r="D298" s="279"/>
      <c r="E298" s="279"/>
      <c r="F298" s="279"/>
      <c r="G298" s="279"/>
      <c r="H298" s="279"/>
      <c r="I298" s="279"/>
      <c r="J298" s="304"/>
      <c r="K298" s="283"/>
      <c r="L298" s="38">
        <v>2014</v>
      </c>
      <c r="M298" s="59">
        <f t="shared" si="15"/>
        <v>127</v>
      </c>
      <c r="N298" s="59">
        <v>115</v>
      </c>
      <c r="O298" s="59"/>
      <c r="P298" s="59">
        <v>12</v>
      </c>
      <c r="Q298" s="59"/>
      <c r="R298" s="59"/>
      <c r="S298" s="150"/>
    </row>
    <row r="299" spans="1:19" ht="47.25" customHeight="1">
      <c r="A299" s="268"/>
      <c r="B299" s="279"/>
      <c r="C299" s="279"/>
      <c r="D299" s="279"/>
      <c r="E299" s="279"/>
      <c r="F299" s="279"/>
      <c r="G299" s="279"/>
      <c r="H299" s="279"/>
      <c r="I299" s="279"/>
      <c r="J299" s="304"/>
      <c r="K299" s="278"/>
      <c r="L299" s="38">
        <v>2015</v>
      </c>
      <c r="M299" s="59">
        <f t="shared" si="15"/>
        <v>127</v>
      </c>
      <c r="N299" s="59">
        <v>115</v>
      </c>
      <c r="O299" s="59"/>
      <c r="P299" s="59">
        <v>12</v>
      </c>
      <c r="Q299" s="59"/>
      <c r="R299" s="59"/>
      <c r="S299" s="150"/>
    </row>
    <row r="300" spans="1:19" ht="12.75" customHeight="1">
      <c r="A300" s="268"/>
      <c r="B300" s="275" t="s">
        <v>234</v>
      </c>
      <c r="C300" s="279">
        <f>D300+E300+F300+G300+H300+I300</f>
        <v>23</v>
      </c>
      <c r="D300" s="279">
        <v>4</v>
      </c>
      <c r="E300" s="279">
        <v>4</v>
      </c>
      <c r="F300" s="279">
        <v>4</v>
      </c>
      <c r="G300" s="279">
        <v>4</v>
      </c>
      <c r="H300" s="279">
        <v>4</v>
      </c>
      <c r="I300" s="279">
        <v>3</v>
      </c>
      <c r="J300" s="304" t="s">
        <v>229</v>
      </c>
      <c r="K300" s="282" t="s">
        <v>284</v>
      </c>
      <c r="L300" s="38">
        <v>2010</v>
      </c>
      <c r="M300" s="59">
        <f t="shared" si="15"/>
        <v>2</v>
      </c>
      <c r="N300" s="59">
        <v>2</v>
      </c>
      <c r="O300" s="59"/>
      <c r="P300" s="59"/>
      <c r="Q300" s="59"/>
      <c r="R300" s="59"/>
      <c r="S300" s="150"/>
    </row>
    <row r="301" spans="1:19" ht="12.75">
      <c r="A301" s="268"/>
      <c r="B301" s="275"/>
      <c r="C301" s="279"/>
      <c r="D301" s="279"/>
      <c r="E301" s="279"/>
      <c r="F301" s="279"/>
      <c r="G301" s="279"/>
      <c r="H301" s="279"/>
      <c r="I301" s="279"/>
      <c r="J301" s="304"/>
      <c r="K301" s="283"/>
      <c r="L301" s="38">
        <v>2011</v>
      </c>
      <c r="M301" s="59">
        <f t="shared" si="15"/>
        <v>2</v>
      </c>
      <c r="N301" s="59">
        <v>2</v>
      </c>
      <c r="O301" s="59"/>
      <c r="P301" s="59"/>
      <c r="Q301" s="59"/>
      <c r="R301" s="59"/>
      <c r="S301" s="150"/>
    </row>
    <row r="302" spans="1:19" ht="12.75">
      <c r="A302" s="268"/>
      <c r="B302" s="275"/>
      <c r="C302" s="279"/>
      <c r="D302" s="279"/>
      <c r="E302" s="279"/>
      <c r="F302" s="279"/>
      <c r="G302" s="279"/>
      <c r="H302" s="279"/>
      <c r="I302" s="279"/>
      <c r="J302" s="304"/>
      <c r="K302" s="283"/>
      <c r="L302" s="38">
        <v>2012</v>
      </c>
      <c r="M302" s="59">
        <f t="shared" si="15"/>
        <v>2</v>
      </c>
      <c r="N302" s="59">
        <v>2</v>
      </c>
      <c r="O302" s="59"/>
      <c r="P302" s="59"/>
      <c r="Q302" s="59"/>
      <c r="R302" s="59"/>
      <c r="S302" s="150"/>
    </row>
    <row r="303" spans="1:19" ht="12.75">
      <c r="A303" s="268"/>
      <c r="B303" s="275"/>
      <c r="C303" s="279"/>
      <c r="D303" s="279"/>
      <c r="E303" s="279"/>
      <c r="F303" s="279"/>
      <c r="G303" s="279"/>
      <c r="H303" s="279"/>
      <c r="I303" s="279"/>
      <c r="J303" s="304"/>
      <c r="K303" s="283"/>
      <c r="L303" s="38">
        <v>2013</v>
      </c>
      <c r="M303" s="59">
        <f t="shared" si="15"/>
        <v>2</v>
      </c>
      <c r="N303" s="59">
        <v>2</v>
      </c>
      <c r="O303" s="59"/>
      <c r="P303" s="59"/>
      <c r="Q303" s="59"/>
      <c r="R303" s="59"/>
      <c r="S303" s="150"/>
    </row>
    <row r="304" spans="1:19" ht="12.75">
      <c r="A304" s="268"/>
      <c r="B304" s="275"/>
      <c r="C304" s="279"/>
      <c r="D304" s="279"/>
      <c r="E304" s="279"/>
      <c r="F304" s="279"/>
      <c r="G304" s="279"/>
      <c r="H304" s="279"/>
      <c r="I304" s="279"/>
      <c r="J304" s="304"/>
      <c r="K304" s="283"/>
      <c r="L304" s="38">
        <v>2014</v>
      </c>
      <c r="M304" s="59">
        <f t="shared" si="15"/>
        <v>2</v>
      </c>
      <c r="N304" s="59">
        <v>2</v>
      </c>
      <c r="O304" s="59"/>
      <c r="P304" s="59"/>
      <c r="Q304" s="59"/>
      <c r="R304" s="59"/>
      <c r="S304" s="150"/>
    </row>
    <row r="305" spans="1:19" ht="50.25" customHeight="1">
      <c r="A305" s="268"/>
      <c r="B305" s="275"/>
      <c r="C305" s="279"/>
      <c r="D305" s="279"/>
      <c r="E305" s="279"/>
      <c r="F305" s="279"/>
      <c r="G305" s="279"/>
      <c r="H305" s="279"/>
      <c r="I305" s="279"/>
      <c r="J305" s="304"/>
      <c r="K305" s="278"/>
      <c r="L305" s="38">
        <v>2015</v>
      </c>
      <c r="M305" s="59">
        <f t="shared" si="15"/>
        <v>1</v>
      </c>
      <c r="N305" s="59">
        <v>1</v>
      </c>
      <c r="O305" s="59"/>
      <c r="P305" s="59"/>
      <c r="Q305" s="59"/>
      <c r="R305" s="59"/>
      <c r="S305" s="150"/>
    </row>
    <row r="306" spans="1:19" ht="12.75" customHeight="1">
      <c r="A306" s="268"/>
      <c r="B306" s="279" t="s">
        <v>105</v>
      </c>
      <c r="C306" s="279">
        <v>1</v>
      </c>
      <c r="D306" s="279"/>
      <c r="E306" s="279"/>
      <c r="F306" s="279"/>
      <c r="G306" s="279"/>
      <c r="H306" s="279">
        <v>1</v>
      </c>
      <c r="I306" s="279"/>
      <c r="J306" s="280" t="s">
        <v>230</v>
      </c>
      <c r="K306" s="282" t="s">
        <v>284</v>
      </c>
      <c r="L306" s="38">
        <v>2010</v>
      </c>
      <c r="M306" s="59">
        <f t="shared" si="15"/>
        <v>0</v>
      </c>
      <c r="N306" s="59"/>
      <c r="O306" s="59"/>
      <c r="P306" s="59"/>
      <c r="Q306" s="59"/>
      <c r="R306" s="59"/>
      <c r="S306" s="150"/>
    </row>
    <row r="307" spans="1:19" ht="12.75">
      <c r="A307" s="268"/>
      <c r="B307" s="279"/>
      <c r="C307" s="279"/>
      <c r="D307" s="279"/>
      <c r="E307" s="279"/>
      <c r="F307" s="279"/>
      <c r="G307" s="279"/>
      <c r="H307" s="279"/>
      <c r="I307" s="279"/>
      <c r="J307" s="273"/>
      <c r="K307" s="283"/>
      <c r="L307" s="38">
        <v>2011</v>
      </c>
      <c r="M307" s="59">
        <f t="shared" si="15"/>
        <v>0</v>
      </c>
      <c r="N307" s="59"/>
      <c r="O307" s="59"/>
      <c r="P307" s="59"/>
      <c r="Q307" s="59"/>
      <c r="R307" s="59"/>
      <c r="S307" s="150"/>
    </row>
    <row r="308" spans="1:19" ht="12.75">
      <c r="A308" s="268"/>
      <c r="B308" s="279"/>
      <c r="C308" s="279"/>
      <c r="D308" s="279"/>
      <c r="E308" s="279"/>
      <c r="F308" s="279"/>
      <c r="G308" s="279"/>
      <c r="H308" s="279"/>
      <c r="I308" s="279"/>
      <c r="J308" s="273"/>
      <c r="K308" s="283"/>
      <c r="L308" s="38">
        <v>2012</v>
      </c>
      <c r="M308" s="59">
        <f t="shared" si="15"/>
        <v>0</v>
      </c>
      <c r="N308" s="59"/>
      <c r="O308" s="59"/>
      <c r="P308" s="59"/>
      <c r="Q308" s="59"/>
      <c r="R308" s="59"/>
      <c r="S308" s="150"/>
    </row>
    <row r="309" spans="1:19" ht="12.75">
      <c r="A309" s="268"/>
      <c r="B309" s="279"/>
      <c r="C309" s="279"/>
      <c r="D309" s="279"/>
      <c r="E309" s="279"/>
      <c r="F309" s="279"/>
      <c r="G309" s="279"/>
      <c r="H309" s="279"/>
      <c r="I309" s="279"/>
      <c r="J309" s="273"/>
      <c r="K309" s="283"/>
      <c r="L309" s="38">
        <v>2013</v>
      </c>
      <c r="M309" s="59">
        <f t="shared" si="15"/>
        <v>0</v>
      </c>
      <c r="N309" s="59"/>
      <c r="O309" s="59"/>
      <c r="P309" s="59"/>
      <c r="Q309" s="59"/>
      <c r="R309" s="59"/>
      <c r="S309" s="150"/>
    </row>
    <row r="310" spans="1:19" ht="12.75">
      <c r="A310" s="268"/>
      <c r="B310" s="279"/>
      <c r="C310" s="279"/>
      <c r="D310" s="279"/>
      <c r="E310" s="279"/>
      <c r="F310" s="279"/>
      <c r="G310" s="279"/>
      <c r="H310" s="279"/>
      <c r="I310" s="279"/>
      <c r="J310" s="273"/>
      <c r="K310" s="283"/>
      <c r="L310" s="38">
        <v>2014</v>
      </c>
      <c r="M310" s="59">
        <f t="shared" si="15"/>
        <v>207</v>
      </c>
      <c r="N310" s="59">
        <v>187</v>
      </c>
      <c r="O310" s="59"/>
      <c r="P310" s="59">
        <v>20</v>
      </c>
      <c r="Q310" s="59"/>
      <c r="R310" s="59"/>
      <c r="S310" s="150"/>
    </row>
    <row r="311" spans="1:19" ht="45" customHeight="1">
      <c r="A311" s="269"/>
      <c r="B311" s="279"/>
      <c r="C311" s="279"/>
      <c r="D311" s="279"/>
      <c r="E311" s="279"/>
      <c r="F311" s="279"/>
      <c r="G311" s="279"/>
      <c r="H311" s="279"/>
      <c r="I311" s="279"/>
      <c r="J311" s="274"/>
      <c r="K311" s="278"/>
      <c r="L311" s="38">
        <v>2015</v>
      </c>
      <c r="M311" s="59">
        <f t="shared" si="15"/>
        <v>0</v>
      </c>
      <c r="N311" s="59"/>
      <c r="O311" s="59"/>
      <c r="P311" s="59"/>
      <c r="Q311" s="59"/>
      <c r="R311" s="59"/>
      <c r="S311" s="150"/>
    </row>
    <row r="312" spans="1:19" ht="15.75">
      <c r="A312" s="276" t="s">
        <v>123</v>
      </c>
      <c r="B312" s="276"/>
      <c r="C312" s="276"/>
      <c r="D312" s="276"/>
      <c r="E312" s="276"/>
      <c r="F312" s="276"/>
      <c r="G312" s="276"/>
      <c r="H312" s="276"/>
      <c r="I312" s="276"/>
      <c r="J312" s="276"/>
      <c r="K312" s="277"/>
      <c r="L312" s="229" t="s">
        <v>25</v>
      </c>
      <c r="M312" s="58">
        <f t="shared" si="15"/>
        <v>2235</v>
      </c>
      <c r="N312" s="58">
        <f>SUM(N313:N318)</f>
        <v>1259</v>
      </c>
      <c r="O312" s="58"/>
      <c r="P312" s="58">
        <f>SUM(P313:P318)</f>
        <v>976</v>
      </c>
      <c r="Q312" s="59"/>
      <c r="R312" s="59"/>
      <c r="S312" s="150"/>
    </row>
    <row r="313" spans="1:19" ht="12.75">
      <c r="A313" s="66"/>
      <c r="B313" s="56"/>
      <c r="C313" s="56"/>
      <c r="D313" s="56"/>
      <c r="E313" s="56"/>
      <c r="F313" s="56"/>
      <c r="G313" s="56"/>
      <c r="H313" s="56"/>
      <c r="I313" s="56"/>
      <c r="J313" s="64"/>
      <c r="K313" s="253"/>
      <c r="L313" s="38">
        <v>2010</v>
      </c>
      <c r="M313" s="59">
        <f t="shared" si="15"/>
        <v>303</v>
      </c>
      <c r="N313" s="59">
        <f aca="true" t="shared" si="16" ref="N313:N318">N319+N325+N331+N337</f>
        <v>147</v>
      </c>
      <c r="O313" s="59"/>
      <c r="P313" s="59">
        <v>156</v>
      </c>
      <c r="Q313" s="59"/>
      <c r="R313" s="59"/>
      <c r="S313" s="150"/>
    </row>
    <row r="314" spans="1:19" ht="12.75">
      <c r="A314" s="66"/>
      <c r="B314" s="56"/>
      <c r="C314" s="56"/>
      <c r="D314" s="56"/>
      <c r="E314" s="56"/>
      <c r="F314" s="56"/>
      <c r="G314" s="56"/>
      <c r="H314" s="56"/>
      <c r="I314" s="56"/>
      <c r="J314" s="64"/>
      <c r="K314" s="253"/>
      <c r="L314" s="38">
        <v>2011</v>
      </c>
      <c r="M314" s="59">
        <f t="shared" si="15"/>
        <v>510</v>
      </c>
      <c r="N314" s="59">
        <f t="shared" si="16"/>
        <v>334</v>
      </c>
      <c r="O314" s="59"/>
      <c r="P314" s="59">
        <v>176</v>
      </c>
      <c r="Q314" s="59"/>
      <c r="R314" s="59"/>
      <c r="S314" s="150"/>
    </row>
    <row r="315" spans="1:19" ht="12.75">
      <c r="A315" s="66"/>
      <c r="B315" s="56"/>
      <c r="C315" s="56"/>
      <c r="D315" s="56"/>
      <c r="E315" s="56"/>
      <c r="F315" s="56"/>
      <c r="G315" s="56"/>
      <c r="H315" s="56"/>
      <c r="I315" s="56"/>
      <c r="J315" s="64"/>
      <c r="K315" s="253"/>
      <c r="L315" s="38">
        <v>2012</v>
      </c>
      <c r="M315" s="59">
        <f t="shared" si="15"/>
        <v>511</v>
      </c>
      <c r="N315" s="59">
        <f t="shared" si="16"/>
        <v>335</v>
      </c>
      <c r="O315" s="59"/>
      <c r="P315" s="59">
        <v>176</v>
      </c>
      <c r="Q315" s="59"/>
      <c r="R315" s="59"/>
      <c r="S315" s="150"/>
    </row>
    <row r="316" spans="1:19" ht="12.75">
      <c r="A316" s="66"/>
      <c r="B316" s="56"/>
      <c r="C316" s="56"/>
      <c r="D316" s="56"/>
      <c r="E316" s="56"/>
      <c r="F316" s="56"/>
      <c r="G316" s="56"/>
      <c r="H316" s="56"/>
      <c r="I316" s="56"/>
      <c r="J316" s="64"/>
      <c r="K316" s="253"/>
      <c r="L316" s="38">
        <v>2013</v>
      </c>
      <c r="M316" s="59">
        <f t="shared" si="15"/>
        <v>304</v>
      </c>
      <c r="N316" s="59">
        <f t="shared" si="16"/>
        <v>148</v>
      </c>
      <c r="O316" s="59"/>
      <c r="P316" s="59">
        <v>156</v>
      </c>
      <c r="Q316" s="59"/>
      <c r="R316" s="59"/>
      <c r="S316" s="150"/>
    </row>
    <row r="317" spans="1:19" ht="12.75">
      <c r="A317" s="66"/>
      <c r="B317" s="56"/>
      <c r="C317" s="56"/>
      <c r="D317" s="56"/>
      <c r="E317" s="56"/>
      <c r="F317" s="56"/>
      <c r="G317" s="56"/>
      <c r="H317" s="56"/>
      <c r="I317" s="56"/>
      <c r="J317" s="64"/>
      <c r="K317" s="253"/>
      <c r="L317" s="38">
        <v>2014</v>
      </c>
      <c r="M317" s="59">
        <f t="shared" si="15"/>
        <v>304</v>
      </c>
      <c r="N317" s="59">
        <f t="shared" si="16"/>
        <v>148</v>
      </c>
      <c r="O317" s="59"/>
      <c r="P317" s="59">
        <v>156</v>
      </c>
      <c r="Q317" s="59"/>
      <c r="R317" s="59"/>
      <c r="S317" s="150"/>
    </row>
    <row r="318" spans="1:19" ht="12.75">
      <c r="A318" s="66"/>
      <c r="B318" s="56"/>
      <c r="C318" s="56"/>
      <c r="D318" s="56"/>
      <c r="E318" s="56"/>
      <c r="F318" s="56"/>
      <c r="G318" s="56"/>
      <c r="H318" s="56"/>
      <c r="I318" s="56"/>
      <c r="J318" s="64"/>
      <c r="K318" s="253"/>
      <c r="L318" s="38">
        <v>2015</v>
      </c>
      <c r="M318" s="59">
        <f t="shared" si="15"/>
        <v>303</v>
      </c>
      <c r="N318" s="59">
        <f t="shared" si="16"/>
        <v>147</v>
      </c>
      <c r="O318" s="59"/>
      <c r="P318" s="59">
        <v>156</v>
      </c>
      <c r="Q318" s="59"/>
      <c r="R318" s="59"/>
      <c r="S318" s="150"/>
    </row>
    <row r="319" spans="1:19" ht="12.75" customHeight="1">
      <c r="A319" s="267" t="s">
        <v>231</v>
      </c>
      <c r="B319" s="279" t="s">
        <v>105</v>
      </c>
      <c r="C319" s="279">
        <f>D319+E319+F319+G319+H319+I319</f>
        <v>17</v>
      </c>
      <c r="D319" s="279">
        <v>2</v>
      </c>
      <c r="E319" s="279">
        <v>3</v>
      </c>
      <c r="F319" s="279">
        <v>3</v>
      </c>
      <c r="G319" s="279">
        <v>3</v>
      </c>
      <c r="H319" s="279">
        <v>3</v>
      </c>
      <c r="I319" s="279">
        <v>3</v>
      </c>
      <c r="J319" s="304" t="s">
        <v>227</v>
      </c>
      <c r="K319" s="282" t="s">
        <v>284</v>
      </c>
      <c r="L319" s="38">
        <v>2010</v>
      </c>
      <c r="M319" s="59">
        <f t="shared" si="15"/>
        <v>140</v>
      </c>
      <c r="N319" s="59"/>
      <c r="O319" s="59"/>
      <c r="P319" s="59">
        <v>140</v>
      </c>
      <c r="Q319" s="59"/>
      <c r="R319" s="59"/>
      <c r="S319" s="150"/>
    </row>
    <row r="320" spans="1:19" ht="12.75">
      <c r="A320" s="268"/>
      <c r="B320" s="279"/>
      <c r="C320" s="279"/>
      <c r="D320" s="279"/>
      <c r="E320" s="279"/>
      <c r="F320" s="279"/>
      <c r="G320" s="279"/>
      <c r="H320" s="279"/>
      <c r="I320" s="279"/>
      <c r="J320" s="304"/>
      <c r="K320" s="283"/>
      <c r="L320" s="38">
        <v>2011</v>
      </c>
      <c r="M320" s="59">
        <f t="shared" si="15"/>
        <v>140</v>
      </c>
      <c r="N320" s="59"/>
      <c r="O320" s="59"/>
      <c r="P320" s="59">
        <v>140</v>
      </c>
      <c r="Q320" s="59"/>
      <c r="R320" s="59"/>
      <c r="S320" s="150"/>
    </row>
    <row r="321" spans="1:19" ht="12.75">
      <c r="A321" s="268"/>
      <c r="B321" s="279"/>
      <c r="C321" s="279"/>
      <c r="D321" s="279"/>
      <c r="E321" s="279"/>
      <c r="F321" s="279"/>
      <c r="G321" s="279"/>
      <c r="H321" s="279"/>
      <c r="I321" s="279"/>
      <c r="J321" s="304"/>
      <c r="K321" s="283"/>
      <c r="L321" s="38">
        <v>2012</v>
      </c>
      <c r="M321" s="59">
        <f t="shared" si="15"/>
        <v>140</v>
      </c>
      <c r="N321" s="59"/>
      <c r="O321" s="59"/>
      <c r="P321" s="59">
        <v>140</v>
      </c>
      <c r="Q321" s="59"/>
      <c r="R321" s="59"/>
      <c r="S321" s="150"/>
    </row>
    <row r="322" spans="1:19" ht="12.75">
      <c r="A322" s="268"/>
      <c r="B322" s="279"/>
      <c r="C322" s="279"/>
      <c r="D322" s="279"/>
      <c r="E322" s="279"/>
      <c r="F322" s="279"/>
      <c r="G322" s="279"/>
      <c r="H322" s="279"/>
      <c r="I322" s="279"/>
      <c r="J322" s="304"/>
      <c r="K322" s="283"/>
      <c r="L322" s="38">
        <v>2013</v>
      </c>
      <c r="M322" s="59">
        <f t="shared" si="15"/>
        <v>140</v>
      </c>
      <c r="N322" s="59"/>
      <c r="O322" s="59"/>
      <c r="P322" s="59">
        <v>140</v>
      </c>
      <c r="Q322" s="59"/>
      <c r="R322" s="59"/>
      <c r="S322" s="150"/>
    </row>
    <row r="323" spans="1:19" ht="12.75">
      <c r="A323" s="268"/>
      <c r="B323" s="279"/>
      <c r="C323" s="279"/>
      <c r="D323" s="279"/>
      <c r="E323" s="279"/>
      <c r="F323" s="279"/>
      <c r="G323" s="279"/>
      <c r="H323" s="279"/>
      <c r="I323" s="279"/>
      <c r="J323" s="304"/>
      <c r="K323" s="283"/>
      <c r="L323" s="38">
        <v>2014</v>
      </c>
      <c r="M323" s="59">
        <f t="shared" si="15"/>
        <v>140</v>
      </c>
      <c r="N323" s="59"/>
      <c r="O323" s="59"/>
      <c r="P323" s="59">
        <v>140</v>
      </c>
      <c r="Q323" s="59"/>
      <c r="R323" s="59"/>
      <c r="S323" s="150"/>
    </row>
    <row r="324" spans="1:19" ht="43.5" customHeight="1">
      <c r="A324" s="268"/>
      <c r="B324" s="279"/>
      <c r="C324" s="279"/>
      <c r="D324" s="279"/>
      <c r="E324" s="279"/>
      <c r="F324" s="279"/>
      <c r="G324" s="279"/>
      <c r="H324" s="279"/>
      <c r="I324" s="279"/>
      <c r="J324" s="304"/>
      <c r="K324" s="278"/>
      <c r="L324" s="38">
        <v>2015</v>
      </c>
      <c r="M324" s="59">
        <f t="shared" si="15"/>
        <v>140</v>
      </c>
      <c r="N324" s="59"/>
      <c r="O324" s="59"/>
      <c r="P324" s="59">
        <v>140</v>
      </c>
      <c r="Q324" s="59"/>
      <c r="R324" s="59"/>
      <c r="S324" s="150"/>
    </row>
    <row r="325" spans="1:19" ht="12.75" customHeight="1">
      <c r="A325" s="268"/>
      <c r="B325" s="279" t="s">
        <v>105</v>
      </c>
      <c r="C325" s="279">
        <v>25</v>
      </c>
      <c r="D325" s="279">
        <v>4</v>
      </c>
      <c r="E325" s="279">
        <v>4</v>
      </c>
      <c r="F325" s="279">
        <v>4</v>
      </c>
      <c r="G325" s="279">
        <v>4</v>
      </c>
      <c r="H325" s="279">
        <v>4</v>
      </c>
      <c r="I325" s="279">
        <v>5</v>
      </c>
      <c r="J325" s="304" t="s">
        <v>228</v>
      </c>
      <c r="K325" s="282" t="s">
        <v>284</v>
      </c>
      <c r="L325" s="38">
        <v>2010</v>
      </c>
      <c r="M325" s="59">
        <f t="shared" si="15"/>
        <v>162</v>
      </c>
      <c r="N325" s="59">
        <v>146</v>
      </c>
      <c r="O325" s="59"/>
      <c r="P325" s="59">
        <v>16</v>
      </c>
      <c r="Q325" s="59"/>
      <c r="R325" s="59"/>
      <c r="S325" s="150"/>
    </row>
    <row r="326" spans="1:19" ht="12.75">
      <c r="A326" s="268"/>
      <c r="B326" s="279"/>
      <c r="C326" s="279"/>
      <c r="D326" s="279"/>
      <c r="E326" s="279"/>
      <c r="F326" s="279"/>
      <c r="G326" s="279"/>
      <c r="H326" s="279"/>
      <c r="I326" s="279"/>
      <c r="J326" s="304"/>
      <c r="K326" s="283"/>
      <c r="L326" s="38">
        <v>2011</v>
      </c>
      <c r="M326" s="59">
        <f t="shared" si="15"/>
        <v>162</v>
      </c>
      <c r="N326" s="59">
        <v>146</v>
      </c>
      <c r="O326" s="59"/>
      <c r="P326" s="59">
        <v>16</v>
      </c>
      <c r="Q326" s="59"/>
      <c r="R326" s="59"/>
      <c r="S326" s="150"/>
    </row>
    <row r="327" spans="1:19" ht="12.75">
      <c r="A327" s="268"/>
      <c r="B327" s="279"/>
      <c r="C327" s="279"/>
      <c r="D327" s="279"/>
      <c r="E327" s="279"/>
      <c r="F327" s="279"/>
      <c r="G327" s="279"/>
      <c r="H327" s="279"/>
      <c r="I327" s="279"/>
      <c r="J327" s="304"/>
      <c r="K327" s="283"/>
      <c r="L327" s="38">
        <v>2012</v>
      </c>
      <c r="M327" s="59">
        <f t="shared" si="15"/>
        <v>162</v>
      </c>
      <c r="N327" s="59">
        <v>146</v>
      </c>
      <c r="O327" s="59"/>
      <c r="P327" s="59">
        <v>16</v>
      </c>
      <c r="Q327" s="59"/>
      <c r="R327" s="59"/>
      <c r="S327" s="150"/>
    </row>
    <row r="328" spans="1:19" ht="12.75">
      <c r="A328" s="268"/>
      <c r="B328" s="279"/>
      <c r="C328" s="279"/>
      <c r="D328" s="279"/>
      <c r="E328" s="279"/>
      <c r="F328" s="279"/>
      <c r="G328" s="279"/>
      <c r="H328" s="279"/>
      <c r="I328" s="279"/>
      <c r="J328" s="304"/>
      <c r="K328" s="283"/>
      <c r="L328" s="38">
        <v>2013</v>
      </c>
      <c r="M328" s="59">
        <f t="shared" si="15"/>
        <v>162</v>
      </c>
      <c r="N328" s="59">
        <v>146</v>
      </c>
      <c r="O328" s="59"/>
      <c r="P328" s="59">
        <v>16</v>
      </c>
      <c r="Q328" s="59"/>
      <c r="R328" s="59"/>
      <c r="S328" s="150"/>
    </row>
    <row r="329" spans="1:19" ht="12.75">
      <c r="A329" s="268"/>
      <c r="B329" s="279"/>
      <c r="C329" s="279"/>
      <c r="D329" s="279"/>
      <c r="E329" s="279"/>
      <c r="F329" s="279"/>
      <c r="G329" s="279"/>
      <c r="H329" s="279"/>
      <c r="I329" s="279"/>
      <c r="J329" s="304"/>
      <c r="K329" s="283"/>
      <c r="L329" s="38">
        <v>2014</v>
      </c>
      <c r="M329" s="59">
        <f t="shared" si="15"/>
        <v>162</v>
      </c>
      <c r="N329" s="59">
        <v>146</v>
      </c>
      <c r="O329" s="59"/>
      <c r="P329" s="59">
        <v>16</v>
      </c>
      <c r="Q329" s="59"/>
      <c r="R329" s="59"/>
      <c r="S329" s="150"/>
    </row>
    <row r="330" spans="1:19" ht="50.25" customHeight="1">
      <c r="A330" s="268"/>
      <c r="B330" s="279"/>
      <c r="C330" s="279"/>
      <c r="D330" s="279"/>
      <c r="E330" s="279"/>
      <c r="F330" s="279"/>
      <c r="G330" s="279"/>
      <c r="H330" s="279"/>
      <c r="I330" s="279"/>
      <c r="J330" s="304"/>
      <c r="K330" s="278"/>
      <c r="L330" s="38">
        <v>2015</v>
      </c>
      <c r="M330" s="59">
        <f t="shared" si="15"/>
        <v>162</v>
      </c>
      <c r="N330" s="59">
        <v>146</v>
      </c>
      <c r="O330" s="59"/>
      <c r="P330" s="59">
        <v>16</v>
      </c>
      <c r="Q330" s="59"/>
      <c r="R330" s="59"/>
      <c r="S330" s="150"/>
    </row>
    <row r="331" spans="1:19" ht="12.75" customHeight="1">
      <c r="A331" s="268"/>
      <c r="B331" s="275" t="s">
        <v>234</v>
      </c>
      <c r="C331" s="279">
        <v>16</v>
      </c>
      <c r="D331" s="279">
        <v>2</v>
      </c>
      <c r="E331" s="279">
        <v>3</v>
      </c>
      <c r="F331" s="279">
        <v>3</v>
      </c>
      <c r="G331" s="279">
        <v>3</v>
      </c>
      <c r="H331" s="279">
        <v>3</v>
      </c>
      <c r="I331" s="279">
        <v>2</v>
      </c>
      <c r="J331" s="304" t="s">
        <v>229</v>
      </c>
      <c r="K331" s="282" t="s">
        <v>284</v>
      </c>
      <c r="L331" s="38">
        <v>2010</v>
      </c>
      <c r="M331" s="59">
        <f t="shared" si="15"/>
        <v>1</v>
      </c>
      <c r="N331" s="59">
        <v>1</v>
      </c>
      <c r="O331" s="59"/>
      <c r="P331" s="59"/>
      <c r="Q331" s="59"/>
      <c r="R331" s="59"/>
      <c r="S331" s="150"/>
    </row>
    <row r="332" spans="1:19" ht="12.75">
      <c r="A332" s="268"/>
      <c r="B332" s="275"/>
      <c r="C332" s="279"/>
      <c r="D332" s="279"/>
      <c r="E332" s="279"/>
      <c r="F332" s="279"/>
      <c r="G332" s="279"/>
      <c r="H332" s="279"/>
      <c r="I332" s="279"/>
      <c r="J332" s="304"/>
      <c r="K332" s="283"/>
      <c r="L332" s="38">
        <v>2011</v>
      </c>
      <c r="M332" s="59">
        <f t="shared" si="15"/>
        <v>1</v>
      </c>
      <c r="N332" s="59">
        <v>1</v>
      </c>
      <c r="O332" s="59"/>
      <c r="P332" s="59"/>
      <c r="Q332" s="59"/>
      <c r="R332" s="59"/>
      <c r="S332" s="150"/>
    </row>
    <row r="333" spans="1:19" ht="12.75">
      <c r="A333" s="268"/>
      <c r="B333" s="275"/>
      <c r="C333" s="279"/>
      <c r="D333" s="279"/>
      <c r="E333" s="279"/>
      <c r="F333" s="279"/>
      <c r="G333" s="279"/>
      <c r="H333" s="279"/>
      <c r="I333" s="279"/>
      <c r="J333" s="304"/>
      <c r="K333" s="283"/>
      <c r="L333" s="38">
        <v>2012</v>
      </c>
      <c r="M333" s="59">
        <f t="shared" si="15"/>
        <v>2</v>
      </c>
      <c r="N333" s="59">
        <v>2</v>
      </c>
      <c r="O333" s="59"/>
      <c r="P333" s="59"/>
      <c r="Q333" s="59"/>
      <c r="R333" s="59"/>
      <c r="S333" s="150"/>
    </row>
    <row r="334" spans="1:19" ht="12.75">
      <c r="A334" s="268"/>
      <c r="B334" s="275"/>
      <c r="C334" s="279"/>
      <c r="D334" s="279"/>
      <c r="E334" s="279"/>
      <c r="F334" s="279"/>
      <c r="G334" s="279"/>
      <c r="H334" s="279"/>
      <c r="I334" s="279"/>
      <c r="J334" s="304"/>
      <c r="K334" s="283"/>
      <c r="L334" s="38">
        <v>2013</v>
      </c>
      <c r="M334" s="59">
        <f t="shared" si="15"/>
        <v>2</v>
      </c>
      <c r="N334" s="59">
        <v>2</v>
      </c>
      <c r="O334" s="59"/>
      <c r="P334" s="59"/>
      <c r="Q334" s="59"/>
      <c r="R334" s="59"/>
      <c r="S334" s="150"/>
    </row>
    <row r="335" spans="1:19" ht="12.75">
      <c r="A335" s="268"/>
      <c r="B335" s="275"/>
      <c r="C335" s="279"/>
      <c r="D335" s="279"/>
      <c r="E335" s="279"/>
      <c r="F335" s="279"/>
      <c r="G335" s="279"/>
      <c r="H335" s="279"/>
      <c r="I335" s="279"/>
      <c r="J335" s="304"/>
      <c r="K335" s="283"/>
      <c r="L335" s="38">
        <v>2014</v>
      </c>
      <c r="M335" s="59">
        <f t="shared" si="15"/>
        <v>2</v>
      </c>
      <c r="N335" s="59">
        <v>2</v>
      </c>
      <c r="O335" s="59"/>
      <c r="P335" s="59"/>
      <c r="Q335" s="59"/>
      <c r="R335" s="59"/>
      <c r="S335" s="150"/>
    </row>
    <row r="336" spans="1:19" ht="48" customHeight="1">
      <c r="A336" s="268"/>
      <c r="B336" s="275"/>
      <c r="C336" s="279"/>
      <c r="D336" s="279"/>
      <c r="E336" s="279"/>
      <c r="F336" s="279"/>
      <c r="G336" s="279"/>
      <c r="H336" s="279"/>
      <c r="I336" s="279"/>
      <c r="J336" s="304"/>
      <c r="K336" s="278"/>
      <c r="L336" s="38">
        <v>2015</v>
      </c>
      <c r="M336" s="59">
        <f t="shared" si="15"/>
        <v>1</v>
      </c>
      <c r="N336" s="59">
        <v>1</v>
      </c>
      <c r="O336" s="59"/>
      <c r="P336" s="59"/>
      <c r="Q336" s="59"/>
      <c r="R336" s="59"/>
      <c r="S336" s="150"/>
    </row>
    <row r="337" spans="1:19" ht="12.75" customHeight="1">
      <c r="A337" s="268"/>
      <c r="B337" s="279" t="s">
        <v>105</v>
      </c>
      <c r="C337" s="279">
        <v>2</v>
      </c>
      <c r="D337" s="279"/>
      <c r="E337" s="279">
        <v>1</v>
      </c>
      <c r="F337" s="279">
        <v>1</v>
      </c>
      <c r="G337" s="279"/>
      <c r="H337" s="279"/>
      <c r="I337" s="279"/>
      <c r="J337" s="280" t="s">
        <v>230</v>
      </c>
      <c r="K337" s="282" t="s">
        <v>284</v>
      </c>
      <c r="L337" s="38">
        <v>2010</v>
      </c>
      <c r="M337" s="59">
        <f t="shared" si="15"/>
        <v>0</v>
      </c>
      <c r="N337" s="59"/>
      <c r="O337" s="59"/>
      <c r="P337" s="59"/>
      <c r="Q337" s="59"/>
      <c r="R337" s="59"/>
      <c r="S337" s="150"/>
    </row>
    <row r="338" spans="1:19" ht="12.75">
      <c r="A338" s="268"/>
      <c r="B338" s="279"/>
      <c r="C338" s="279"/>
      <c r="D338" s="279"/>
      <c r="E338" s="279"/>
      <c r="F338" s="279"/>
      <c r="G338" s="279"/>
      <c r="H338" s="279"/>
      <c r="I338" s="279"/>
      <c r="J338" s="273"/>
      <c r="K338" s="283"/>
      <c r="L338" s="38">
        <v>2011</v>
      </c>
      <c r="M338" s="59">
        <f t="shared" si="15"/>
        <v>207</v>
      </c>
      <c r="N338" s="59">
        <v>187</v>
      </c>
      <c r="O338" s="59"/>
      <c r="P338" s="59">
        <v>20</v>
      </c>
      <c r="Q338" s="59"/>
      <c r="R338" s="59"/>
      <c r="S338" s="150"/>
    </row>
    <row r="339" spans="1:19" ht="12.75">
      <c r="A339" s="268"/>
      <c r="B339" s="279"/>
      <c r="C339" s="279"/>
      <c r="D339" s="279"/>
      <c r="E339" s="279"/>
      <c r="F339" s="279"/>
      <c r="G339" s="279"/>
      <c r="H339" s="279"/>
      <c r="I339" s="279"/>
      <c r="J339" s="273"/>
      <c r="K339" s="283"/>
      <c r="L339" s="38">
        <v>2012</v>
      </c>
      <c r="M339" s="59">
        <f t="shared" si="15"/>
        <v>207</v>
      </c>
      <c r="N339" s="59">
        <v>187</v>
      </c>
      <c r="O339" s="59"/>
      <c r="P339" s="59">
        <v>20</v>
      </c>
      <c r="Q339" s="59"/>
      <c r="R339" s="59"/>
      <c r="S339" s="150"/>
    </row>
    <row r="340" spans="1:19" ht="12.75">
      <c r="A340" s="268"/>
      <c r="B340" s="279"/>
      <c r="C340" s="279"/>
      <c r="D340" s="279"/>
      <c r="E340" s="279"/>
      <c r="F340" s="279"/>
      <c r="G340" s="279"/>
      <c r="H340" s="279"/>
      <c r="I340" s="279"/>
      <c r="J340" s="273"/>
      <c r="K340" s="283"/>
      <c r="L340" s="38">
        <v>2013</v>
      </c>
      <c r="M340" s="59">
        <f t="shared" si="15"/>
        <v>0</v>
      </c>
      <c r="N340" s="59"/>
      <c r="O340" s="59"/>
      <c r="P340" s="59"/>
      <c r="Q340" s="59"/>
      <c r="R340" s="59"/>
      <c r="S340" s="150"/>
    </row>
    <row r="341" spans="1:19" ht="12.75">
      <c r="A341" s="268"/>
      <c r="B341" s="279"/>
      <c r="C341" s="279"/>
      <c r="D341" s="279"/>
      <c r="E341" s="279"/>
      <c r="F341" s="279"/>
      <c r="G341" s="279"/>
      <c r="H341" s="279"/>
      <c r="I341" s="279"/>
      <c r="J341" s="273"/>
      <c r="K341" s="283"/>
      <c r="L341" s="38">
        <v>2014</v>
      </c>
      <c r="M341" s="59">
        <f t="shared" si="15"/>
        <v>0</v>
      </c>
      <c r="N341" s="59"/>
      <c r="O341" s="59"/>
      <c r="P341" s="59"/>
      <c r="Q341" s="59"/>
      <c r="R341" s="59"/>
      <c r="S341" s="150"/>
    </row>
    <row r="342" spans="1:19" ht="46.5" customHeight="1">
      <c r="A342" s="269"/>
      <c r="B342" s="279"/>
      <c r="C342" s="279"/>
      <c r="D342" s="279"/>
      <c r="E342" s="279"/>
      <c r="F342" s="279"/>
      <c r="G342" s="279"/>
      <c r="H342" s="279"/>
      <c r="I342" s="279"/>
      <c r="J342" s="274"/>
      <c r="K342" s="278"/>
      <c r="L342" s="38">
        <v>2015</v>
      </c>
      <c r="M342" s="59">
        <f t="shared" si="15"/>
        <v>0</v>
      </c>
      <c r="N342" s="59"/>
      <c r="O342" s="59"/>
      <c r="P342" s="59"/>
      <c r="Q342" s="59"/>
      <c r="R342" s="59"/>
      <c r="S342" s="150"/>
    </row>
    <row r="343" spans="1:19" ht="15.75">
      <c r="A343" s="276" t="s">
        <v>74</v>
      </c>
      <c r="B343" s="276"/>
      <c r="C343" s="276"/>
      <c r="D343" s="276"/>
      <c r="E343" s="276"/>
      <c r="F343" s="276"/>
      <c r="G343" s="276"/>
      <c r="H343" s="276"/>
      <c r="I343" s="276"/>
      <c r="J343" s="276"/>
      <c r="K343" s="277"/>
      <c r="L343" s="47" t="s">
        <v>25</v>
      </c>
      <c r="M343" s="58">
        <f t="shared" si="15"/>
        <v>1578</v>
      </c>
      <c r="N343" s="58">
        <f>SUM(N344:N349)</f>
        <v>828</v>
      </c>
      <c r="O343" s="58">
        <f>SUM(O344:O349)</f>
        <v>0</v>
      </c>
      <c r="P343" s="58">
        <f>SUM(P344:P349)</f>
        <v>750</v>
      </c>
      <c r="Q343" s="59"/>
      <c r="R343" s="59"/>
      <c r="S343" s="150"/>
    </row>
    <row r="344" spans="1:19" ht="12.75">
      <c r="A344" s="66"/>
      <c r="B344" s="56"/>
      <c r="C344" s="56"/>
      <c r="D344" s="56"/>
      <c r="E344" s="56"/>
      <c r="F344" s="56"/>
      <c r="G344" s="56"/>
      <c r="H344" s="56"/>
      <c r="I344" s="56"/>
      <c r="J344" s="64"/>
      <c r="K344" s="253"/>
      <c r="L344" s="38">
        <v>2010</v>
      </c>
      <c r="M344" s="59">
        <f t="shared" si="15"/>
        <v>231</v>
      </c>
      <c r="N344" s="59">
        <f aca="true" t="shared" si="17" ref="N344:N349">N350+N356+N362</f>
        <v>106</v>
      </c>
      <c r="O344" s="59"/>
      <c r="P344" s="59">
        <v>125</v>
      </c>
      <c r="Q344" s="59"/>
      <c r="R344" s="59"/>
      <c r="S344" s="150"/>
    </row>
    <row r="345" spans="1:19" ht="12.75">
      <c r="A345" s="66"/>
      <c r="B345" s="56"/>
      <c r="C345" s="56"/>
      <c r="D345" s="56"/>
      <c r="E345" s="56"/>
      <c r="F345" s="56"/>
      <c r="G345" s="56"/>
      <c r="H345" s="56"/>
      <c r="I345" s="56"/>
      <c r="J345" s="64"/>
      <c r="K345" s="253"/>
      <c r="L345" s="38">
        <v>2011</v>
      </c>
      <c r="M345" s="59">
        <f t="shared" si="15"/>
        <v>231</v>
      </c>
      <c r="N345" s="59">
        <f t="shared" si="17"/>
        <v>106</v>
      </c>
      <c r="O345" s="59"/>
      <c r="P345" s="59">
        <v>125</v>
      </c>
      <c r="Q345" s="59"/>
      <c r="R345" s="59"/>
      <c r="S345" s="150"/>
    </row>
    <row r="346" spans="1:19" ht="12.75">
      <c r="A346" s="66"/>
      <c r="B346" s="56"/>
      <c r="C346" s="56"/>
      <c r="D346" s="56"/>
      <c r="E346" s="56"/>
      <c r="F346" s="56"/>
      <c r="G346" s="56"/>
      <c r="H346" s="56"/>
      <c r="I346" s="56"/>
      <c r="J346" s="64"/>
      <c r="K346" s="253"/>
      <c r="L346" s="38">
        <v>2012</v>
      </c>
      <c r="M346" s="59">
        <f t="shared" si="15"/>
        <v>279</v>
      </c>
      <c r="N346" s="59">
        <f t="shared" si="17"/>
        <v>154</v>
      </c>
      <c r="O346" s="59"/>
      <c r="P346" s="59">
        <v>125</v>
      </c>
      <c r="Q346" s="59"/>
      <c r="R346" s="59"/>
      <c r="S346" s="150"/>
    </row>
    <row r="347" spans="1:19" ht="12.75">
      <c r="A347" s="66"/>
      <c r="B347" s="56"/>
      <c r="C347" s="56"/>
      <c r="D347" s="56"/>
      <c r="E347" s="56"/>
      <c r="F347" s="56"/>
      <c r="G347" s="56"/>
      <c r="H347" s="56"/>
      <c r="I347" s="56"/>
      <c r="J347" s="64"/>
      <c r="K347" s="253"/>
      <c r="L347" s="38">
        <v>2013</v>
      </c>
      <c r="M347" s="59">
        <f t="shared" si="15"/>
        <v>279</v>
      </c>
      <c r="N347" s="59">
        <f t="shared" si="17"/>
        <v>154</v>
      </c>
      <c r="O347" s="59"/>
      <c r="P347" s="59">
        <v>125</v>
      </c>
      <c r="Q347" s="59"/>
      <c r="R347" s="59"/>
      <c r="S347" s="150"/>
    </row>
    <row r="348" spans="1:19" ht="12.75">
      <c r="A348" s="66"/>
      <c r="B348" s="56"/>
      <c r="C348" s="56"/>
      <c r="D348" s="56"/>
      <c r="E348" s="56"/>
      <c r="F348" s="56"/>
      <c r="G348" s="56"/>
      <c r="H348" s="56"/>
      <c r="I348" s="56"/>
      <c r="J348" s="64"/>
      <c r="K348" s="253"/>
      <c r="L348" s="38">
        <v>2014</v>
      </c>
      <c r="M348" s="59">
        <f t="shared" si="15"/>
        <v>279</v>
      </c>
      <c r="N348" s="59">
        <f t="shared" si="17"/>
        <v>154</v>
      </c>
      <c r="O348" s="59"/>
      <c r="P348" s="59">
        <v>125</v>
      </c>
      <c r="Q348" s="59"/>
      <c r="R348" s="59"/>
      <c r="S348" s="150"/>
    </row>
    <row r="349" spans="1:19" ht="29.25" customHeight="1">
      <c r="A349" s="66"/>
      <c r="B349" s="56"/>
      <c r="C349" s="56"/>
      <c r="D349" s="56"/>
      <c r="E349" s="56"/>
      <c r="F349" s="56"/>
      <c r="G349" s="56"/>
      <c r="H349" s="56"/>
      <c r="I349" s="56"/>
      <c r="J349" s="64"/>
      <c r="K349" s="253"/>
      <c r="L349" s="38">
        <v>2015</v>
      </c>
      <c r="M349" s="59">
        <f t="shared" si="15"/>
        <v>279</v>
      </c>
      <c r="N349" s="59">
        <f t="shared" si="17"/>
        <v>154</v>
      </c>
      <c r="O349" s="59"/>
      <c r="P349" s="59">
        <v>125</v>
      </c>
      <c r="Q349" s="59"/>
      <c r="R349" s="59"/>
      <c r="S349" s="150"/>
    </row>
    <row r="350" spans="1:19" ht="12.75" customHeight="1">
      <c r="A350" s="280" t="s">
        <v>231</v>
      </c>
      <c r="B350" s="279" t="s">
        <v>105</v>
      </c>
      <c r="C350" s="279">
        <f>D350+E350+F350+G350+H350+I350</f>
        <v>14</v>
      </c>
      <c r="D350" s="279">
        <v>2</v>
      </c>
      <c r="E350" s="279">
        <v>2</v>
      </c>
      <c r="F350" s="279">
        <v>2</v>
      </c>
      <c r="G350" s="279">
        <v>2</v>
      </c>
      <c r="H350" s="279">
        <v>3</v>
      </c>
      <c r="I350" s="279">
        <v>3</v>
      </c>
      <c r="J350" s="304" t="s">
        <v>227</v>
      </c>
      <c r="K350" s="282" t="s">
        <v>284</v>
      </c>
      <c r="L350" s="38">
        <v>2010</v>
      </c>
      <c r="M350" s="59">
        <f t="shared" si="15"/>
        <v>113</v>
      </c>
      <c r="N350" s="59"/>
      <c r="O350" s="59"/>
      <c r="P350" s="59">
        <v>113</v>
      </c>
      <c r="Q350" s="59"/>
      <c r="R350" s="59"/>
      <c r="S350" s="150"/>
    </row>
    <row r="351" spans="1:19" ht="12.75">
      <c r="A351" s="273"/>
      <c r="B351" s="279"/>
      <c r="C351" s="279"/>
      <c r="D351" s="279"/>
      <c r="E351" s="279"/>
      <c r="F351" s="279"/>
      <c r="G351" s="279"/>
      <c r="H351" s="279"/>
      <c r="I351" s="279"/>
      <c r="J351" s="304"/>
      <c r="K351" s="283"/>
      <c r="L351" s="38">
        <v>2011</v>
      </c>
      <c r="M351" s="59">
        <f t="shared" si="15"/>
        <v>113</v>
      </c>
      <c r="N351" s="59"/>
      <c r="O351" s="59"/>
      <c r="P351" s="59">
        <v>113</v>
      </c>
      <c r="Q351" s="59"/>
      <c r="R351" s="59"/>
      <c r="S351" s="150"/>
    </row>
    <row r="352" spans="1:19" ht="12.75">
      <c r="A352" s="273"/>
      <c r="B352" s="279"/>
      <c r="C352" s="279"/>
      <c r="D352" s="279"/>
      <c r="E352" s="279"/>
      <c r="F352" s="279"/>
      <c r="G352" s="279"/>
      <c r="H352" s="279"/>
      <c r="I352" s="279"/>
      <c r="J352" s="304"/>
      <c r="K352" s="283"/>
      <c r="L352" s="38">
        <v>2012</v>
      </c>
      <c r="M352" s="59">
        <f t="shared" si="15"/>
        <v>113</v>
      </c>
      <c r="N352" s="59"/>
      <c r="O352" s="59"/>
      <c r="P352" s="59">
        <v>113</v>
      </c>
      <c r="Q352" s="59"/>
      <c r="R352" s="59"/>
      <c r="S352" s="150"/>
    </row>
    <row r="353" spans="1:19" ht="12.75">
      <c r="A353" s="273"/>
      <c r="B353" s="279"/>
      <c r="C353" s="279"/>
      <c r="D353" s="279"/>
      <c r="E353" s="279"/>
      <c r="F353" s="279"/>
      <c r="G353" s="279"/>
      <c r="H353" s="279"/>
      <c r="I353" s="279"/>
      <c r="J353" s="304"/>
      <c r="K353" s="283"/>
      <c r="L353" s="38">
        <v>2013</v>
      </c>
      <c r="M353" s="59">
        <f t="shared" si="15"/>
        <v>113</v>
      </c>
      <c r="N353" s="59"/>
      <c r="O353" s="59"/>
      <c r="P353" s="59">
        <v>113</v>
      </c>
      <c r="Q353" s="59"/>
      <c r="R353" s="59"/>
      <c r="S353" s="150"/>
    </row>
    <row r="354" spans="1:19" ht="12.75">
      <c r="A354" s="273"/>
      <c r="B354" s="279"/>
      <c r="C354" s="279"/>
      <c r="D354" s="279"/>
      <c r="E354" s="279"/>
      <c r="F354" s="279"/>
      <c r="G354" s="279"/>
      <c r="H354" s="279"/>
      <c r="I354" s="279"/>
      <c r="J354" s="304"/>
      <c r="K354" s="283"/>
      <c r="L354" s="38">
        <v>2014</v>
      </c>
      <c r="M354" s="59">
        <f t="shared" si="15"/>
        <v>113</v>
      </c>
      <c r="N354" s="59"/>
      <c r="O354" s="59"/>
      <c r="P354" s="59">
        <v>113</v>
      </c>
      <c r="Q354" s="59"/>
      <c r="R354" s="59"/>
      <c r="S354" s="150"/>
    </row>
    <row r="355" spans="1:19" ht="66" customHeight="1">
      <c r="A355" s="273"/>
      <c r="B355" s="279"/>
      <c r="C355" s="279"/>
      <c r="D355" s="279"/>
      <c r="E355" s="279"/>
      <c r="F355" s="279"/>
      <c r="G355" s="279"/>
      <c r="H355" s="279"/>
      <c r="I355" s="279"/>
      <c r="J355" s="304"/>
      <c r="K355" s="278"/>
      <c r="L355" s="38">
        <v>2015</v>
      </c>
      <c r="M355" s="59">
        <f t="shared" si="15"/>
        <v>113</v>
      </c>
      <c r="N355" s="59"/>
      <c r="O355" s="59"/>
      <c r="P355" s="59">
        <v>113</v>
      </c>
      <c r="Q355" s="59"/>
      <c r="R355" s="59"/>
      <c r="S355" s="150"/>
    </row>
    <row r="356" spans="1:19" ht="12.75" customHeight="1">
      <c r="A356" s="273"/>
      <c r="B356" s="279" t="s">
        <v>105</v>
      </c>
      <c r="C356" s="279">
        <f>D356+E356+F356+G356+H356+I356</f>
        <v>19</v>
      </c>
      <c r="D356" s="279">
        <v>4</v>
      </c>
      <c r="E356" s="279">
        <v>3</v>
      </c>
      <c r="F356" s="279">
        <v>3</v>
      </c>
      <c r="G356" s="279">
        <v>3</v>
      </c>
      <c r="H356" s="279">
        <v>3</v>
      </c>
      <c r="I356" s="279">
        <v>3</v>
      </c>
      <c r="J356" s="304" t="s">
        <v>228</v>
      </c>
      <c r="K356" s="282" t="s">
        <v>284</v>
      </c>
      <c r="L356" s="38">
        <v>2010</v>
      </c>
      <c r="M356" s="59">
        <f t="shared" si="15"/>
        <v>117</v>
      </c>
      <c r="N356" s="59">
        <v>105</v>
      </c>
      <c r="O356" s="59"/>
      <c r="P356" s="59">
        <v>12</v>
      </c>
      <c r="Q356" s="59"/>
      <c r="R356" s="59"/>
      <c r="S356" s="150"/>
    </row>
    <row r="357" spans="1:19" ht="12.75">
      <c r="A357" s="273"/>
      <c r="B357" s="279"/>
      <c r="C357" s="279"/>
      <c r="D357" s="279"/>
      <c r="E357" s="279"/>
      <c r="F357" s="279"/>
      <c r="G357" s="279"/>
      <c r="H357" s="279"/>
      <c r="I357" s="279"/>
      <c r="J357" s="304"/>
      <c r="K357" s="283"/>
      <c r="L357" s="38">
        <v>2011</v>
      </c>
      <c r="M357" s="59">
        <f t="shared" si="15"/>
        <v>117</v>
      </c>
      <c r="N357" s="59">
        <v>105</v>
      </c>
      <c r="O357" s="59"/>
      <c r="P357" s="59">
        <v>12</v>
      </c>
      <c r="Q357" s="59"/>
      <c r="R357" s="59"/>
      <c r="S357" s="150"/>
    </row>
    <row r="358" spans="1:19" ht="12.75">
      <c r="A358" s="273"/>
      <c r="B358" s="279"/>
      <c r="C358" s="279"/>
      <c r="D358" s="279"/>
      <c r="E358" s="279"/>
      <c r="F358" s="279"/>
      <c r="G358" s="279"/>
      <c r="H358" s="279"/>
      <c r="I358" s="279"/>
      <c r="J358" s="304"/>
      <c r="K358" s="283"/>
      <c r="L358" s="38">
        <v>2012</v>
      </c>
      <c r="M358" s="59">
        <f t="shared" si="15"/>
        <v>117</v>
      </c>
      <c r="N358" s="59">
        <v>105</v>
      </c>
      <c r="O358" s="59"/>
      <c r="P358" s="59">
        <v>12</v>
      </c>
      <c r="Q358" s="59"/>
      <c r="R358" s="59"/>
      <c r="S358" s="150"/>
    </row>
    <row r="359" spans="1:19" ht="12.75">
      <c r="A359" s="273"/>
      <c r="B359" s="279"/>
      <c r="C359" s="279"/>
      <c r="D359" s="279"/>
      <c r="E359" s="279"/>
      <c r="F359" s="279"/>
      <c r="G359" s="279"/>
      <c r="H359" s="279"/>
      <c r="I359" s="279"/>
      <c r="J359" s="304"/>
      <c r="K359" s="283"/>
      <c r="L359" s="38">
        <v>2013</v>
      </c>
      <c r="M359" s="59">
        <f t="shared" si="15"/>
        <v>117</v>
      </c>
      <c r="N359" s="59">
        <v>105</v>
      </c>
      <c r="O359" s="59"/>
      <c r="P359" s="59">
        <v>12</v>
      </c>
      <c r="Q359" s="59"/>
      <c r="R359" s="59"/>
      <c r="S359" s="150"/>
    </row>
    <row r="360" spans="1:19" ht="12.75">
      <c r="A360" s="273"/>
      <c r="B360" s="279"/>
      <c r="C360" s="279"/>
      <c r="D360" s="279"/>
      <c r="E360" s="279"/>
      <c r="F360" s="279"/>
      <c r="G360" s="279"/>
      <c r="H360" s="279"/>
      <c r="I360" s="279"/>
      <c r="J360" s="304"/>
      <c r="K360" s="283"/>
      <c r="L360" s="38">
        <v>2014</v>
      </c>
      <c r="M360" s="59">
        <f t="shared" si="15"/>
        <v>117</v>
      </c>
      <c r="N360" s="59">
        <v>105</v>
      </c>
      <c r="O360" s="59"/>
      <c r="P360" s="59">
        <v>12</v>
      </c>
      <c r="Q360" s="59"/>
      <c r="R360" s="59"/>
      <c r="S360" s="150"/>
    </row>
    <row r="361" spans="1:19" ht="75" customHeight="1">
      <c r="A361" s="273"/>
      <c r="B361" s="279"/>
      <c r="C361" s="279"/>
      <c r="D361" s="279"/>
      <c r="E361" s="279"/>
      <c r="F361" s="279"/>
      <c r="G361" s="279"/>
      <c r="H361" s="279"/>
      <c r="I361" s="279"/>
      <c r="J361" s="304"/>
      <c r="K361" s="278"/>
      <c r="L361" s="38">
        <v>2015</v>
      </c>
      <c r="M361" s="59">
        <f t="shared" si="15"/>
        <v>117</v>
      </c>
      <c r="N361" s="59">
        <v>105</v>
      </c>
      <c r="O361" s="59"/>
      <c r="P361" s="59">
        <v>12</v>
      </c>
      <c r="Q361" s="59"/>
      <c r="R361" s="59"/>
      <c r="S361" s="150"/>
    </row>
    <row r="362" spans="1:19" ht="12.75" customHeight="1">
      <c r="A362" s="273"/>
      <c r="B362" s="279" t="s">
        <v>121</v>
      </c>
      <c r="C362" s="279">
        <f>D362+E362+F362+G362+H362+I362</f>
        <v>15</v>
      </c>
      <c r="D362" s="279">
        <v>1</v>
      </c>
      <c r="E362" s="279">
        <v>1</v>
      </c>
      <c r="F362" s="279">
        <v>3</v>
      </c>
      <c r="G362" s="279">
        <v>3</v>
      </c>
      <c r="H362" s="279">
        <v>3</v>
      </c>
      <c r="I362" s="279">
        <v>4</v>
      </c>
      <c r="J362" s="304" t="s">
        <v>229</v>
      </c>
      <c r="K362" s="282" t="s">
        <v>284</v>
      </c>
      <c r="L362" s="38">
        <v>2010</v>
      </c>
      <c r="M362" s="59">
        <f t="shared" si="15"/>
        <v>1</v>
      </c>
      <c r="N362" s="59">
        <v>1</v>
      </c>
      <c r="O362" s="59"/>
      <c r="P362" s="59"/>
      <c r="Q362" s="59"/>
      <c r="R362" s="59"/>
      <c r="S362" s="150"/>
    </row>
    <row r="363" spans="1:19" ht="12.75">
      <c r="A363" s="273"/>
      <c r="B363" s="279"/>
      <c r="C363" s="279"/>
      <c r="D363" s="279"/>
      <c r="E363" s="279"/>
      <c r="F363" s="279"/>
      <c r="G363" s="279"/>
      <c r="H363" s="279"/>
      <c r="I363" s="279"/>
      <c r="J363" s="304"/>
      <c r="K363" s="283"/>
      <c r="L363" s="38">
        <v>2011</v>
      </c>
      <c r="M363" s="59">
        <f t="shared" si="15"/>
        <v>1</v>
      </c>
      <c r="N363" s="59">
        <v>1</v>
      </c>
      <c r="O363" s="59"/>
      <c r="P363" s="59"/>
      <c r="Q363" s="59"/>
      <c r="R363" s="59"/>
      <c r="S363" s="150"/>
    </row>
    <row r="364" spans="1:19" ht="12.75">
      <c r="A364" s="273"/>
      <c r="B364" s="279"/>
      <c r="C364" s="279"/>
      <c r="D364" s="279"/>
      <c r="E364" s="279"/>
      <c r="F364" s="279"/>
      <c r="G364" s="279"/>
      <c r="H364" s="279"/>
      <c r="I364" s="279"/>
      <c r="J364" s="304"/>
      <c r="K364" s="283"/>
      <c r="L364" s="38">
        <v>2012</v>
      </c>
      <c r="M364" s="59">
        <f aca="true" t="shared" si="18" ref="M364:M398">SUM(N364:R364)</f>
        <v>49</v>
      </c>
      <c r="N364" s="59">
        <v>49</v>
      </c>
      <c r="O364" s="59"/>
      <c r="P364" s="59"/>
      <c r="Q364" s="59"/>
      <c r="R364" s="59"/>
      <c r="S364" s="150"/>
    </row>
    <row r="365" spans="1:19" ht="12.75">
      <c r="A365" s="273"/>
      <c r="B365" s="279"/>
      <c r="C365" s="279"/>
      <c r="D365" s="279"/>
      <c r="E365" s="279"/>
      <c r="F365" s="279"/>
      <c r="G365" s="279"/>
      <c r="H365" s="279"/>
      <c r="I365" s="279"/>
      <c r="J365" s="304"/>
      <c r="K365" s="283"/>
      <c r="L365" s="38">
        <v>2013</v>
      </c>
      <c r="M365" s="59">
        <f t="shared" si="18"/>
        <v>49</v>
      </c>
      <c r="N365" s="59">
        <v>49</v>
      </c>
      <c r="O365" s="59"/>
      <c r="P365" s="59"/>
      <c r="Q365" s="59"/>
      <c r="R365" s="59"/>
      <c r="S365" s="150"/>
    </row>
    <row r="366" spans="1:19" ht="12.75">
      <c r="A366" s="273"/>
      <c r="B366" s="279"/>
      <c r="C366" s="279"/>
      <c r="D366" s="279"/>
      <c r="E366" s="279"/>
      <c r="F366" s="279"/>
      <c r="G366" s="279"/>
      <c r="H366" s="279"/>
      <c r="I366" s="279"/>
      <c r="J366" s="304"/>
      <c r="K366" s="283"/>
      <c r="L366" s="38">
        <v>2014</v>
      </c>
      <c r="M366" s="59">
        <f t="shared" si="18"/>
        <v>49</v>
      </c>
      <c r="N366" s="59">
        <v>49</v>
      </c>
      <c r="O366" s="59"/>
      <c r="P366" s="59"/>
      <c r="Q366" s="59"/>
      <c r="R366" s="59"/>
      <c r="S366" s="150"/>
    </row>
    <row r="367" spans="1:19" ht="96.75" customHeight="1">
      <c r="A367" s="274"/>
      <c r="B367" s="279"/>
      <c r="C367" s="279"/>
      <c r="D367" s="279"/>
      <c r="E367" s="279"/>
      <c r="F367" s="279"/>
      <c r="G367" s="279"/>
      <c r="H367" s="279"/>
      <c r="I367" s="279"/>
      <c r="J367" s="304"/>
      <c r="K367" s="278"/>
      <c r="L367" s="38">
        <v>2015</v>
      </c>
      <c r="M367" s="59">
        <f t="shared" si="18"/>
        <v>49</v>
      </c>
      <c r="N367" s="59">
        <v>49</v>
      </c>
      <c r="O367" s="59"/>
      <c r="P367" s="59"/>
      <c r="Q367" s="59"/>
      <c r="R367" s="59"/>
      <c r="S367" s="150"/>
    </row>
    <row r="368" spans="1:19" ht="15.75">
      <c r="A368" s="276" t="s">
        <v>124</v>
      </c>
      <c r="B368" s="276"/>
      <c r="C368" s="276"/>
      <c r="D368" s="276"/>
      <c r="E368" s="276"/>
      <c r="F368" s="276"/>
      <c r="G368" s="276"/>
      <c r="H368" s="276"/>
      <c r="I368" s="276"/>
      <c r="J368" s="276"/>
      <c r="K368" s="277"/>
      <c r="L368" s="47" t="s">
        <v>25</v>
      </c>
      <c r="M368" s="58">
        <f t="shared" si="18"/>
        <v>3514</v>
      </c>
      <c r="N368" s="58">
        <f>SUM(N369:N374)</f>
        <v>2248</v>
      </c>
      <c r="O368" s="58"/>
      <c r="P368" s="58">
        <f>SUM(P369:P374)</f>
        <v>1266</v>
      </c>
      <c r="Q368" s="59"/>
      <c r="R368" s="59"/>
      <c r="S368" s="150"/>
    </row>
    <row r="369" spans="1:19" ht="12.75">
      <c r="A369" s="66"/>
      <c r="B369" s="56"/>
      <c r="C369" s="56"/>
      <c r="D369" s="56"/>
      <c r="E369" s="56"/>
      <c r="F369" s="56"/>
      <c r="G369" s="56"/>
      <c r="H369" s="56"/>
      <c r="I369" s="56"/>
      <c r="J369" s="64"/>
      <c r="K369" s="253"/>
      <c r="L369" s="38">
        <v>2010</v>
      </c>
      <c r="M369" s="59">
        <f t="shared" si="18"/>
        <v>495</v>
      </c>
      <c r="N369" s="59">
        <f aca="true" t="shared" si="19" ref="N369:N374">N375+N381+N387+N393</f>
        <v>285</v>
      </c>
      <c r="O369" s="59"/>
      <c r="P369" s="59">
        <v>210</v>
      </c>
      <c r="Q369" s="59"/>
      <c r="R369" s="59"/>
      <c r="S369" s="150"/>
    </row>
    <row r="370" spans="1:19" ht="12.75">
      <c r="A370" s="66"/>
      <c r="B370" s="56"/>
      <c r="C370" s="56"/>
      <c r="D370" s="56"/>
      <c r="E370" s="56"/>
      <c r="F370" s="56"/>
      <c r="G370" s="56"/>
      <c r="H370" s="56"/>
      <c r="I370" s="56"/>
      <c r="J370" s="64"/>
      <c r="K370" s="253"/>
      <c r="L370" s="38">
        <v>2011</v>
      </c>
      <c r="M370" s="59">
        <f t="shared" si="18"/>
        <v>546</v>
      </c>
      <c r="N370" s="59">
        <f t="shared" si="19"/>
        <v>336</v>
      </c>
      <c r="O370" s="59"/>
      <c r="P370" s="59">
        <v>210</v>
      </c>
      <c r="Q370" s="59"/>
      <c r="R370" s="59"/>
      <c r="S370" s="150"/>
    </row>
    <row r="371" spans="1:19" ht="12.75">
      <c r="A371" s="66"/>
      <c r="B371" s="56"/>
      <c r="C371" s="56"/>
      <c r="D371" s="56"/>
      <c r="E371" s="56"/>
      <c r="F371" s="56"/>
      <c r="G371" s="56"/>
      <c r="H371" s="56"/>
      <c r="I371" s="56"/>
      <c r="J371" s="64"/>
      <c r="K371" s="253"/>
      <c r="L371" s="38">
        <v>2012</v>
      </c>
      <c r="M371" s="59">
        <f t="shared" si="18"/>
        <v>495</v>
      </c>
      <c r="N371" s="59">
        <f t="shared" si="19"/>
        <v>285</v>
      </c>
      <c r="O371" s="59"/>
      <c r="P371" s="59">
        <v>210</v>
      </c>
      <c r="Q371" s="59"/>
      <c r="R371" s="59"/>
      <c r="S371" s="150"/>
    </row>
    <row r="372" spans="1:19" ht="12.75">
      <c r="A372" s="66"/>
      <c r="B372" s="56"/>
      <c r="C372" s="56"/>
      <c r="D372" s="56"/>
      <c r="E372" s="56"/>
      <c r="F372" s="56"/>
      <c r="G372" s="56"/>
      <c r="H372" s="56"/>
      <c r="I372" s="56"/>
      <c r="J372" s="64"/>
      <c r="K372" s="253"/>
      <c r="L372" s="38">
        <v>2013</v>
      </c>
      <c r="M372" s="59">
        <f t="shared" si="18"/>
        <v>595</v>
      </c>
      <c r="N372" s="59">
        <f t="shared" si="19"/>
        <v>385</v>
      </c>
      <c r="O372" s="59"/>
      <c r="P372" s="59">
        <v>210</v>
      </c>
      <c r="Q372" s="59"/>
      <c r="R372" s="59"/>
      <c r="S372" s="150"/>
    </row>
    <row r="373" spans="1:19" ht="12.75">
      <c r="A373" s="66"/>
      <c r="B373" s="56"/>
      <c r="C373" s="56"/>
      <c r="D373" s="56"/>
      <c r="E373" s="56"/>
      <c r="F373" s="56"/>
      <c r="G373" s="56"/>
      <c r="H373" s="56"/>
      <c r="I373" s="56"/>
      <c r="J373" s="64"/>
      <c r="K373" s="253"/>
      <c r="L373" s="38">
        <v>2014</v>
      </c>
      <c r="M373" s="59">
        <f t="shared" si="18"/>
        <v>595</v>
      </c>
      <c r="N373" s="59">
        <f t="shared" si="19"/>
        <v>385</v>
      </c>
      <c r="O373" s="59"/>
      <c r="P373" s="59">
        <v>210</v>
      </c>
      <c r="Q373" s="59"/>
      <c r="R373" s="59"/>
      <c r="S373" s="150"/>
    </row>
    <row r="374" spans="1:19" ht="12.75">
      <c r="A374" s="66"/>
      <c r="B374" s="56"/>
      <c r="C374" s="56"/>
      <c r="D374" s="56"/>
      <c r="E374" s="56"/>
      <c r="F374" s="56"/>
      <c r="G374" s="56"/>
      <c r="H374" s="56"/>
      <c r="I374" s="56"/>
      <c r="J374" s="64"/>
      <c r="K374" s="253"/>
      <c r="L374" s="38">
        <v>2015</v>
      </c>
      <c r="M374" s="59">
        <f t="shared" si="18"/>
        <v>788</v>
      </c>
      <c r="N374" s="148">
        <f t="shared" si="19"/>
        <v>572</v>
      </c>
      <c r="O374" s="148"/>
      <c r="P374" s="148">
        <v>216</v>
      </c>
      <c r="Q374" s="148"/>
      <c r="R374" s="59"/>
      <c r="S374" s="150"/>
    </row>
    <row r="375" spans="1:19" ht="12.75" customHeight="1">
      <c r="A375" s="267" t="s">
        <v>231</v>
      </c>
      <c r="B375" s="279" t="s">
        <v>105</v>
      </c>
      <c r="C375" s="279">
        <f>D375+E375+F375+G375+H375+I375</f>
        <v>13</v>
      </c>
      <c r="D375" s="279">
        <v>2</v>
      </c>
      <c r="E375" s="279">
        <v>2</v>
      </c>
      <c r="F375" s="279">
        <v>2</v>
      </c>
      <c r="G375" s="279">
        <v>2</v>
      </c>
      <c r="H375" s="279">
        <v>2</v>
      </c>
      <c r="I375" s="279">
        <v>3</v>
      </c>
      <c r="J375" s="304" t="s">
        <v>227</v>
      </c>
      <c r="K375" s="282" t="s">
        <v>284</v>
      </c>
      <c r="L375" s="38">
        <v>2010</v>
      </c>
      <c r="M375" s="59">
        <f t="shared" si="18"/>
        <v>168</v>
      </c>
      <c r="N375" s="59"/>
      <c r="O375" s="59"/>
      <c r="P375" s="59">
        <v>168</v>
      </c>
      <c r="Q375" s="59"/>
      <c r="R375" s="59"/>
      <c r="S375" s="150"/>
    </row>
    <row r="376" spans="1:19" ht="12.75">
      <c r="A376" s="268"/>
      <c r="B376" s="279"/>
      <c r="C376" s="279"/>
      <c r="D376" s="279"/>
      <c r="E376" s="279"/>
      <c r="F376" s="279"/>
      <c r="G376" s="279"/>
      <c r="H376" s="279"/>
      <c r="I376" s="279"/>
      <c r="J376" s="304"/>
      <c r="K376" s="283"/>
      <c r="L376" s="38">
        <v>2011</v>
      </c>
      <c r="M376" s="59">
        <f t="shared" si="18"/>
        <v>168</v>
      </c>
      <c r="N376" s="59"/>
      <c r="O376" s="59"/>
      <c r="P376" s="59">
        <v>168</v>
      </c>
      <c r="Q376" s="59"/>
      <c r="R376" s="59"/>
      <c r="S376" s="150"/>
    </row>
    <row r="377" spans="1:19" ht="12.75">
      <c r="A377" s="268"/>
      <c r="B377" s="279"/>
      <c r="C377" s="279"/>
      <c r="D377" s="279"/>
      <c r="E377" s="279"/>
      <c r="F377" s="279"/>
      <c r="G377" s="279"/>
      <c r="H377" s="279"/>
      <c r="I377" s="279"/>
      <c r="J377" s="304"/>
      <c r="K377" s="283"/>
      <c r="L377" s="38">
        <v>2012</v>
      </c>
      <c r="M377" s="59">
        <f t="shared" si="18"/>
        <v>168</v>
      </c>
      <c r="N377" s="59"/>
      <c r="O377" s="59"/>
      <c r="P377" s="59">
        <v>168</v>
      </c>
      <c r="Q377" s="59"/>
      <c r="R377" s="59"/>
      <c r="S377" s="150"/>
    </row>
    <row r="378" spans="1:19" ht="12.75">
      <c r="A378" s="268"/>
      <c r="B378" s="279"/>
      <c r="C378" s="279"/>
      <c r="D378" s="279"/>
      <c r="E378" s="279"/>
      <c r="F378" s="279"/>
      <c r="G378" s="279"/>
      <c r="H378" s="279"/>
      <c r="I378" s="279"/>
      <c r="J378" s="304"/>
      <c r="K378" s="283"/>
      <c r="L378" s="38">
        <v>2013</v>
      </c>
      <c r="M378" s="59">
        <f t="shared" si="18"/>
        <v>168</v>
      </c>
      <c r="N378" s="59"/>
      <c r="O378" s="59"/>
      <c r="P378" s="59">
        <v>168</v>
      </c>
      <c r="Q378" s="59"/>
      <c r="R378" s="59"/>
      <c r="S378" s="150"/>
    </row>
    <row r="379" spans="1:19" ht="12.75">
      <c r="A379" s="268"/>
      <c r="B379" s="279"/>
      <c r="C379" s="279"/>
      <c r="D379" s="279"/>
      <c r="E379" s="279"/>
      <c r="F379" s="279"/>
      <c r="G379" s="279"/>
      <c r="H379" s="279"/>
      <c r="I379" s="279"/>
      <c r="J379" s="304"/>
      <c r="K379" s="283"/>
      <c r="L379" s="38">
        <v>2014</v>
      </c>
      <c r="M379" s="59">
        <f t="shared" si="18"/>
        <v>168</v>
      </c>
      <c r="N379" s="59"/>
      <c r="O379" s="59"/>
      <c r="P379" s="59">
        <v>168</v>
      </c>
      <c r="Q379" s="59"/>
      <c r="R379" s="59"/>
      <c r="S379" s="150"/>
    </row>
    <row r="380" spans="1:19" ht="43.5" customHeight="1">
      <c r="A380" s="268"/>
      <c r="B380" s="279"/>
      <c r="C380" s="279"/>
      <c r="D380" s="279"/>
      <c r="E380" s="279"/>
      <c r="F380" s="279"/>
      <c r="G380" s="279"/>
      <c r="H380" s="279"/>
      <c r="I380" s="279"/>
      <c r="J380" s="304"/>
      <c r="K380" s="278"/>
      <c r="L380" s="38">
        <v>2015</v>
      </c>
      <c r="M380" s="59">
        <f t="shared" si="18"/>
        <v>168</v>
      </c>
      <c r="N380" s="59"/>
      <c r="O380" s="59"/>
      <c r="P380" s="59">
        <v>168</v>
      </c>
      <c r="Q380" s="59"/>
      <c r="R380" s="59"/>
      <c r="S380" s="150"/>
    </row>
    <row r="381" spans="1:19" ht="12.75" customHeight="1">
      <c r="A381" s="268"/>
      <c r="B381" s="279" t="s">
        <v>105</v>
      </c>
      <c r="C381" s="279">
        <f>D381+E381+F381+G381+H381+I381</f>
        <v>34</v>
      </c>
      <c r="D381" s="279">
        <v>5</v>
      </c>
      <c r="E381" s="279">
        <v>5</v>
      </c>
      <c r="F381" s="279">
        <v>6</v>
      </c>
      <c r="G381" s="279">
        <v>6</v>
      </c>
      <c r="H381" s="279">
        <v>6</v>
      </c>
      <c r="I381" s="279">
        <v>6</v>
      </c>
      <c r="J381" s="304" t="s">
        <v>228</v>
      </c>
      <c r="K381" s="282" t="s">
        <v>284</v>
      </c>
      <c r="L381" s="38">
        <v>2010</v>
      </c>
      <c r="M381" s="59">
        <f t="shared" si="18"/>
        <v>264</v>
      </c>
      <c r="N381" s="59">
        <v>236</v>
      </c>
      <c r="O381" s="59"/>
      <c r="P381" s="59">
        <v>28</v>
      </c>
      <c r="Q381" s="59"/>
      <c r="R381" s="59"/>
      <c r="S381" s="150"/>
    </row>
    <row r="382" spans="1:19" ht="12.75">
      <c r="A382" s="268"/>
      <c r="B382" s="279"/>
      <c r="C382" s="279"/>
      <c r="D382" s="279"/>
      <c r="E382" s="279"/>
      <c r="F382" s="279"/>
      <c r="G382" s="279"/>
      <c r="H382" s="279"/>
      <c r="I382" s="279"/>
      <c r="J382" s="304"/>
      <c r="K382" s="283"/>
      <c r="L382" s="38">
        <v>2011</v>
      </c>
      <c r="M382" s="59">
        <f t="shared" si="18"/>
        <v>264</v>
      </c>
      <c r="N382" s="59">
        <v>236</v>
      </c>
      <c r="O382" s="59"/>
      <c r="P382" s="59">
        <v>28</v>
      </c>
      <c r="Q382" s="59"/>
      <c r="R382" s="59"/>
      <c r="S382" s="150"/>
    </row>
    <row r="383" spans="1:19" ht="12.75">
      <c r="A383" s="268"/>
      <c r="B383" s="279"/>
      <c r="C383" s="279"/>
      <c r="D383" s="279"/>
      <c r="E383" s="279"/>
      <c r="F383" s="279"/>
      <c r="G383" s="279"/>
      <c r="H383" s="279"/>
      <c r="I383" s="279"/>
      <c r="J383" s="304"/>
      <c r="K383" s="283"/>
      <c r="L383" s="38">
        <v>2012</v>
      </c>
      <c r="M383" s="59">
        <f t="shared" si="18"/>
        <v>264</v>
      </c>
      <c r="N383" s="59">
        <v>236</v>
      </c>
      <c r="O383" s="59"/>
      <c r="P383" s="59">
        <v>28</v>
      </c>
      <c r="Q383" s="59"/>
      <c r="R383" s="59"/>
      <c r="S383" s="150"/>
    </row>
    <row r="384" spans="1:19" ht="12.75">
      <c r="A384" s="268"/>
      <c r="B384" s="279"/>
      <c r="C384" s="279"/>
      <c r="D384" s="279"/>
      <c r="E384" s="279"/>
      <c r="F384" s="279"/>
      <c r="G384" s="279"/>
      <c r="H384" s="279"/>
      <c r="I384" s="279"/>
      <c r="J384" s="304"/>
      <c r="K384" s="283"/>
      <c r="L384" s="38">
        <v>2013</v>
      </c>
      <c r="M384" s="59">
        <f t="shared" si="18"/>
        <v>264</v>
      </c>
      <c r="N384" s="59">
        <v>236</v>
      </c>
      <c r="O384" s="59"/>
      <c r="P384" s="59">
        <v>28</v>
      </c>
      <c r="Q384" s="59"/>
      <c r="R384" s="59"/>
      <c r="S384" s="150"/>
    </row>
    <row r="385" spans="1:19" ht="12.75">
      <c r="A385" s="268"/>
      <c r="B385" s="279"/>
      <c r="C385" s="279"/>
      <c r="D385" s="279"/>
      <c r="E385" s="279"/>
      <c r="F385" s="279"/>
      <c r="G385" s="279"/>
      <c r="H385" s="279"/>
      <c r="I385" s="279"/>
      <c r="J385" s="304"/>
      <c r="K385" s="283"/>
      <c r="L385" s="38">
        <v>2014</v>
      </c>
      <c r="M385" s="59">
        <f t="shared" si="18"/>
        <v>264</v>
      </c>
      <c r="N385" s="59">
        <v>236</v>
      </c>
      <c r="O385" s="59"/>
      <c r="P385" s="59">
        <v>28</v>
      </c>
      <c r="Q385" s="59"/>
      <c r="R385" s="59"/>
      <c r="S385" s="150"/>
    </row>
    <row r="386" spans="1:19" ht="45.75" customHeight="1">
      <c r="A386" s="268"/>
      <c r="B386" s="279"/>
      <c r="C386" s="279"/>
      <c r="D386" s="279"/>
      <c r="E386" s="279"/>
      <c r="F386" s="279"/>
      <c r="G386" s="279"/>
      <c r="H386" s="279"/>
      <c r="I386" s="279"/>
      <c r="J386" s="304"/>
      <c r="K386" s="278"/>
      <c r="L386" s="38">
        <v>2015</v>
      </c>
      <c r="M386" s="59">
        <f t="shared" si="18"/>
        <v>264</v>
      </c>
      <c r="N386" s="59">
        <v>236</v>
      </c>
      <c r="O386" s="59"/>
      <c r="P386" s="59">
        <v>28</v>
      </c>
      <c r="Q386" s="59"/>
      <c r="R386" s="59"/>
      <c r="S386" s="150"/>
    </row>
    <row r="387" spans="1:19" ht="12.75" customHeight="1">
      <c r="A387" s="268"/>
      <c r="B387" s="275" t="s">
        <v>234</v>
      </c>
      <c r="C387" s="279">
        <f>D387+E387+F387+G387+H387+I387</f>
        <v>14</v>
      </c>
      <c r="D387" s="279">
        <v>2</v>
      </c>
      <c r="E387" s="279">
        <v>2</v>
      </c>
      <c r="F387" s="279">
        <v>2</v>
      </c>
      <c r="G387" s="279">
        <v>2</v>
      </c>
      <c r="H387" s="279">
        <v>3</v>
      </c>
      <c r="I387" s="279">
        <v>3</v>
      </c>
      <c r="J387" s="304" t="s">
        <v>229</v>
      </c>
      <c r="K387" s="282" t="s">
        <v>284</v>
      </c>
      <c r="L387" s="38">
        <v>2010</v>
      </c>
      <c r="M387" s="59">
        <f t="shared" si="18"/>
        <v>49</v>
      </c>
      <c r="N387" s="59">
        <v>49</v>
      </c>
      <c r="O387" s="59"/>
      <c r="P387" s="59"/>
      <c r="Q387" s="59"/>
      <c r="R387" s="59"/>
      <c r="S387" s="150"/>
    </row>
    <row r="388" spans="1:19" ht="12.75">
      <c r="A388" s="268"/>
      <c r="B388" s="275"/>
      <c r="C388" s="279"/>
      <c r="D388" s="279"/>
      <c r="E388" s="279"/>
      <c r="F388" s="279"/>
      <c r="G388" s="279"/>
      <c r="H388" s="279"/>
      <c r="I388" s="279"/>
      <c r="J388" s="304"/>
      <c r="K388" s="283"/>
      <c r="L388" s="38">
        <v>2011</v>
      </c>
      <c r="M388" s="59">
        <f t="shared" si="18"/>
        <v>100</v>
      </c>
      <c r="N388" s="59">
        <v>100</v>
      </c>
      <c r="O388" s="59"/>
      <c r="P388" s="59"/>
      <c r="Q388" s="59"/>
      <c r="R388" s="59"/>
      <c r="S388" s="150"/>
    </row>
    <row r="389" spans="1:19" ht="12.75">
      <c r="A389" s="268"/>
      <c r="B389" s="275"/>
      <c r="C389" s="279"/>
      <c r="D389" s="279"/>
      <c r="E389" s="279"/>
      <c r="F389" s="279"/>
      <c r="G389" s="279"/>
      <c r="H389" s="279"/>
      <c r="I389" s="279"/>
      <c r="J389" s="304"/>
      <c r="K389" s="283"/>
      <c r="L389" s="38">
        <v>2012</v>
      </c>
      <c r="M389" s="59">
        <f t="shared" si="18"/>
        <v>49</v>
      </c>
      <c r="N389" s="59">
        <v>49</v>
      </c>
      <c r="O389" s="59"/>
      <c r="P389" s="59"/>
      <c r="Q389" s="59"/>
      <c r="R389" s="59"/>
      <c r="S389" s="150"/>
    </row>
    <row r="390" spans="1:19" ht="12.75">
      <c r="A390" s="268"/>
      <c r="B390" s="275"/>
      <c r="C390" s="279"/>
      <c r="D390" s="279"/>
      <c r="E390" s="279"/>
      <c r="F390" s="279"/>
      <c r="G390" s="279"/>
      <c r="H390" s="279"/>
      <c r="I390" s="279"/>
      <c r="J390" s="304"/>
      <c r="K390" s="283"/>
      <c r="L390" s="38">
        <v>2013</v>
      </c>
      <c r="M390" s="59">
        <f t="shared" si="18"/>
        <v>149</v>
      </c>
      <c r="N390" s="59">
        <v>149</v>
      </c>
      <c r="O390" s="59"/>
      <c r="P390" s="59"/>
      <c r="Q390" s="59"/>
      <c r="R390" s="59"/>
      <c r="S390" s="150"/>
    </row>
    <row r="391" spans="1:19" ht="12.75">
      <c r="A391" s="268"/>
      <c r="B391" s="275"/>
      <c r="C391" s="279"/>
      <c r="D391" s="279"/>
      <c r="E391" s="279"/>
      <c r="F391" s="279"/>
      <c r="G391" s="279"/>
      <c r="H391" s="279"/>
      <c r="I391" s="279"/>
      <c r="J391" s="304"/>
      <c r="K391" s="283"/>
      <c r="L391" s="38">
        <v>2014</v>
      </c>
      <c r="M391" s="59">
        <f t="shared" si="18"/>
        <v>149</v>
      </c>
      <c r="N391" s="59">
        <v>149</v>
      </c>
      <c r="O391" s="59"/>
      <c r="P391" s="59"/>
      <c r="Q391" s="59"/>
      <c r="R391" s="59"/>
      <c r="S391" s="150"/>
    </row>
    <row r="392" spans="1:19" ht="46.5" customHeight="1">
      <c r="A392" s="268"/>
      <c r="B392" s="275"/>
      <c r="C392" s="279"/>
      <c r="D392" s="279"/>
      <c r="E392" s="279"/>
      <c r="F392" s="279"/>
      <c r="G392" s="279"/>
      <c r="H392" s="279"/>
      <c r="I392" s="279"/>
      <c r="J392" s="304"/>
      <c r="K392" s="278"/>
      <c r="L392" s="38">
        <v>2015</v>
      </c>
      <c r="M392" s="59">
        <f t="shared" si="18"/>
        <v>149</v>
      </c>
      <c r="N392" s="59">
        <v>149</v>
      </c>
      <c r="O392" s="59"/>
      <c r="P392" s="59"/>
      <c r="Q392" s="59"/>
      <c r="R392" s="59"/>
      <c r="S392" s="150"/>
    </row>
    <row r="393" spans="1:19" ht="12.75" customHeight="1">
      <c r="A393" s="268"/>
      <c r="B393" s="279" t="s">
        <v>105</v>
      </c>
      <c r="C393" s="279">
        <v>1</v>
      </c>
      <c r="D393" s="279"/>
      <c r="E393" s="279"/>
      <c r="F393" s="279"/>
      <c r="G393" s="279"/>
      <c r="H393" s="279"/>
      <c r="I393" s="279">
        <v>1</v>
      </c>
      <c r="J393" s="280" t="s">
        <v>230</v>
      </c>
      <c r="K393" s="282" t="s">
        <v>284</v>
      </c>
      <c r="L393" s="38">
        <v>2010</v>
      </c>
      <c r="M393" s="59">
        <f t="shared" si="18"/>
        <v>0</v>
      </c>
      <c r="N393" s="59"/>
      <c r="O393" s="59"/>
      <c r="P393" s="59"/>
      <c r="Q393" s="59"/>
      <c r="R393" s="59"/>
      <c r="S393" s="150"/>
    </row>
    <row r="394" spans="1:19" ht="12.75">
      <c r="A394" s="268"/>
      <c r="B394" s="279"/>
      <c r="C394" s="279"/>
      <c r="D394" s="279"/>
      <c r="E394" s="279"/>
      <c r="F394" s="279"/>
      <c r="G394" s="279"/>
      <c r="H394" s="279"/>
      <c r="I394" s="279"/>
      <c r="J394" s="273"/>
      <c r="K394" s="283"/>
      <c r="L394" s="38">
        <v>2011</v>
      </c>
      <c r="M394" s="59">
        <f t="shared" si="18"/>
        <v>0</v>
      </c>
      <c r="N394" s="59"/>
      <c r="O394" s="59"/>
      <c r="P394" s="59"/>
      <c r="Q394" s="59"/>
      <c r="R394" s="59"/>
      <c r="S394" s="150"/>
    </row>
    <row r="395" spans="1:19" ht="12.75">
      <c r="A395" s="268"/>
      <c r="B395" s="279"/>
      <c r="C395" s="279"/>
      <c r="D395" s="279"/>
      <c r="E395" s="279"/>
      <c r="F395" s="279"/>
      <c r="G395" s="279"/>
      <c r="H395" s="279"/>
      <c r="I395" s="279"/>
      <c r="J395" s="273"/>
      <c r="K395" s="283"/>
      <c r="L395" s="38">
        <v>2012</v>
      </c>
      <c r="M395" s="59">
        <f t="shared" si="18"/>
        <v>0</v>
      </c>
      <c r="N395" s="59"/>
      <c r="O395" s="59"/>
      <c r="P395" s="59"/>
      <c r="Q395" s="59"/>
      <c r="R395" s="59"/>
      <c r="S395" s="150"/>
    </row>
    <row r="396" spans="1:19" ht="12.75">
      <c r="A396" s="268"/>
      <c r="B396" s="279"/>
      <c r="C396" s="279"/>
      <c r="D396" s="279"/>
      <c r="E396" s="279"/>
      <c r="F396" s="279"/>
      <c r="G396" s="279"/>
      <c r="H396" s="279"/>
      <c r="I396" s="279"/>
      <c r="J396" s="273"/>
      <c r="K396" s="283"/>
      <c r="L396" s="38">
        <v>2013</v>
      </c>
      <c r="M396" s="59">
        <f t="shared" si="18"/>
        <v>0</v>
      </c>
      <c r="N396" s="59"/>
      <c r="O396" s="59"/>
      <c r="P396" s="59"/>
      <c r="Q396" s="59"/>
      <c r="R396" s="59"/>
      <c r="S396" s="150"/>
    </row>
    <row r="397" spans="1:19" ht="12.75">
      <c r="A397" s="268"/>
      <c r="B397" s="279"/>
      <c r="C397" s="279"/>
      <c r="D397" s="279"/>
      <c r="E397" s="279"/>
      <c r="F397" s="279"/>
      <c r="G397" s="279"/>
      <c r="H397" s="279"/>
      <c r="I397" s="279"/>
      <c r="J397" s="273"/>
      <c r="K397" s="283"/>
      <c r="L397" s="38">
        <v>2014</v>
      </c>
      <c r="M397" s="59">
        <f t="shared" si="18"/>
        <v>0</v>
      </c>
      <c r="N397" s="59"/>
      <c r="O397" s="59"/>
      <c r="P397" s="59"/>
      <c r="Q397" s="59"/>
      <c r="R397" s="59"/>
      <c r="S397" s="150"/>
    </row>
    <row r="398" spans="1:19" ht="50.25" customHeight="1">
      <c r="A398" s="269"/>
      <c r="B398" s="279"/>
      <c r="C398" s="279"/>
      <c r="D398" s="279"/>
      <c r="E398" s="279"/>
      <c r="F398" s="279"/>
      <c r="G398" s="279"/>
      <c r="H398" s="279"/>
      <c r="I398" s="279"/>
      <c r="J398" s="274"/>
      <c r="K398" s="278"/>
      <c r="L398" s="38">
        <v>2015</v>
      </c>
      <c r="M398" s="59">
        <f t="shared" si="18"/>
        <v>207</v>
      </c>
      <c r="N398" s="59">
        <v>187</v>
      </c>
      <c r="O398" s="59"/>
      <c r="P398" s="59">
        <v>20</v>
      </c>
      <c r="Q398" s="59"/>
      <c r="R398" s="59"/>
      <c r="S398" s="150"/>
    </row>
    <row r="399" spans="1:19" ht="15.75">
      <c r="A399" s="276" t="s">
        <v>125</v>
      </c>
      <c r="B399" s="276"/>
      <c r="C399" s="276"/>
      <c r="D399" s="276"/>
      <c r="E399" s="276"/>
      <c r="F399" s="276"/>
      <c r="G399" s="276"/>
      <c r="H399" s="276"/>
      <c r="I399" s="276"/>
      <c r="J399" s="276"/>
      <c r="K399" s="277"/>
      <c r="L399" s="38" t="s">
        <v>25</v>
      </c>
      <c r="M399" s="59">
        <f aca="true" t="shared" si="20" ref="M399:M448">SUM(N399:R399)</f>
        <v>2028</v>
      </c>
      <c r="N399" s="59">
        <f>SUM(N400:N405)</f>
        <v>1338</v>
      </c>
      <c r="O399" s="59"/>
      <c r="P399" s="59">
        <f>SUM(P400:P405)</f>
        <v>690</v>
      </c>
      <c r="Q399" s="59"/>
      <c r="R399" s="59"/>
      <c r="S399" s="150"/>
    </row>
    <row r="400" spans="1:19" ht="12.75">
      <c r="A400" s="66"/>
      <c r="B400" s="56"/>
      <c r="C400" s="56"/>
      <c r="D400" s="56"/>
      <c r="E400" s="56"/>
      <c r="F400" s="56"/>
      <c r="G400" s="56"/>
      <c r="H400" s="56"/>
      <c r="I400" s="56"/>
      <c r="J400" s="64"/>
      <c r="K400" s="253"/>
      <c r="L400" s="38">
        <v>2010</v>
      </c>
      <c r="M400" s="59">
        <f t="shared" si="20"/>
        <v>338</v>
      </c>
      <c r="N400" s="59">
        <f aca="true" t="shared" si="21" ref="N400:N405">N406+N412+N418</f>
        <v>223</v>
      </c>
      <c r="O400" s="59"/>
      <c r="P400" s="59">
        <f aca="true" t="shared" si="22" ref="P400:P405">P406+P412+P418</f>
        <v>115</v>
      </c>
      <c r="Q400" s="59"/>
      <c r="R400" s="59"/>
      <c r="S400" s="150"/>
    </row>
    <row r="401" spans="1:19" ht="12.75">
      <c r="A401" s="66"/>
      <c r="B401" s="56"/>
      <c r="C401" s="56"/>
      <c r="D401" s="56"/>
      <c r="E401" s="56"/>
      <c r="F401" s="56"/>
      <c r="G401" s="56"/>
      <c r="H401" s="56"/>
      <c r="I401" s="56"/>
      <c r="J401" s="64"/>
      <c r="K401" s="253"/>
      <c r="L401" s="38">
        <v>2011</v>
      </c>
      <c r="M401" s="59">
        <f t="shared" si="20"/>
        <v>338</v>
      </c>
      <c r="N401" s="59">
        <f t="shared" si="21"/>
        <v>223</v>
      </c>
      <c r="O401" s="59"/>
      <c r="P401" s="59">
        <f t="shared" si="22"/>
        <v>115</v>
      </c>
      <c r="Q401" s="59"/>
      <c r="R401" s="59"/>
      <c r="S401" s="150"/>
    </row>
    <row r="402" spans="1:19" ht="12.75">
      <c r="A402" s="66"/>
      <c r="B402" s="56"/>
      <c r="C402" s="56"/>
      <c r="D402" s="56"/>
      <c r="E402" s="56"/>
      <c r="F402" s="56"/>
      <c r="G402" s="56"/>
      <c r="H402" s="56"/>
      <c r="I402" s="56"/>
      <c r="J402" s="64"/>
      <c r="K402" s="253"/>
      <c r="L402" s="38">
        <v>2012</v>
      </c>
      <c r="M402" s="59">
        <f t="shared" si="20"/>
        <v>338</v>
      </c>
      <c r="N402" s="59">
        <f t="shared" si="21"/>
        <v>223</v>
      </c>
      <c r="O402" s="59"/>
      <c r="P402" s="59">
        <f t="shared" si="22"/>
        <v>115</v>
      </c>
      <c r="Q402" s="59"/>
      <c r="R402" s="59"/>
      <c r="S402" s="150"/>
    </row>
    <row r="403" spans="1:19" ht="12.75">
      <c r="A403" s="66"/>
      <c r="B403" s="56"/>
      <c r="C403" s="56"/>
      <c r="D403" s="56"/>
      <c r="E403" s="56"/>
      <c r="F403" s="56"/>
      <c r="G403" s="56"/>
      <c r="H403" s="56"/>
      <c r="I403" s="56"/>
      <c r="J403" s="64"/>
      <c r="K403" s="253"/>
      <c r="L403" s="38">
        <v>2013</v>
      </c>
      <c r="M403" s="59">
        <f t="shared" si="20"/>
        <v>338</v>
      </c>
      <c r="N403" s="59">
        <f t="shared" si="21"/>
        <v>223</v>
      </c>
      <c r="O403" s="59"/>
      <c r="P403" s="59">
        <f t="shared" si="22"/>
        <v>115</v>
      </c>
      <c r="Q403" s="59"/>
      <c r="R403" s="59"/>
      <c r="S403" s="150"/>
    </row>
    <row r="404" spans="1:19" ht="12.75">
      <c r="A404" s="66"/>
      <c r="B404" s="56"/>
      <c r="C404" s="56"/>
      <c r="D404" s="56"/>
      <c r="E404" s="56"/>
      <c r="F404" s="56"/>
      <c r="G404" s="56"/>
      <c r="H404" s="56"/>
      <c r="I404" s="56"/>
      <c r="J404" s="64"/>
      <c r="K404" s="253"/>
      <c r="L404" s="38">
        <v>2014</v>
      </c>
      <c r="M404" s="59">
        <f t="shared" si="20"/>
        <v>338</v>
      </c>
      <c r="N404" s="59">
        <f t="shared" si="21"/>
        <v>223</v>
      </c>
      <c r="O404" s="59"/>
      <c r="P404" s="59">
        <f t="shared" si="22"/>
        <v>115</v>
      </c>
      <c r="Q404" s="59"/>
      <c r="R404" s="59"/>
      <c r="S404" s="150"/>
    </row>
    <row r="405" spans="1:19" ht="12.75">
      <c r="A405" s="66"/>
      <c r="B405" s="56"/>
      <c r="C405" s="56"/>
      <c r="D405" s="56"/>
      <c r="E405" s="56"/>
      <c r="F405" s="56"/>
      <c r="G405" s="56"/>
      <c r="H405" s="56"/>
      <c r="I405" s="56"/>
      <c r="J405" s="64"/>
      <c r="K405" s="253"/>
      <c r="L405" s="38">
        <v>2015</v>
      </c>
      <c r="M405" s="59">
        <f t="shared" si="20"/>
        <v>338</v>
      </c>
      <c r="N405" s="59">
        <f t="shared" si="21"/>
        <v>223</v>
      </c>
      <c r="O405" s="59"/>
      <c r="P405" s="59">
        <f t="shared" si="22"/>
        <v>115</v>
      </c>
      <c r="Q405" s="59"/>
      <c r="R405" s="59"/>
      <c r="S405" s="150"/>
    </row>
    <row r="406" spans="1:19" ht="12.75" customHeight="1">
      <c r="A406" s="280" t="s">
        <v>231</v>
      </c>
      <c r="B406" s="279" t="s">
        <v>105</v>
      </c>
      <c r="C406" s="279">
        <f>D406+E406+F406+G406+H406+I406</f>
        <v>15</v>
      </c>
      <c r="D406" s="279">
        <v>2</v>
      </c>
      <c r="E406" s="279">
        <v>2</v>
      </c>
      <c r="F406" s="279">
        <v>2</v>
      </c>
      <c r="G406" s="279">
        <v>2</v>
      </c>
      <c r="H406" s="279">
        <v>3</v>
      </c>
      <c r="I406" s="279">
        <v>4</v>
      </c>
      <c r="J406" s="304" t="s">
        <v>227</v>
      </c>
      <c r="K406" s="282" t="s">
        <v>284</v>
      </c>
      <c r="L406" s="38">
        <v>2010</v>
      </c>
      <c r="M406" s="59">
        <f t="shared" si="20"/>
        <v>89</v>
      </c>
      <c r="N406" s="59"/>
      <c r="O406" s="59"/>
      <c r="P406" s="59">
        <v>89</v>
      </c>
      <c r="Q406" s="59"/>
      <c r="R406" s="59"/>
      <c r="S406" s="150"/>
    </row>
    <row r="407" spans="1:19" ht="12.75">
      <c r="A407" s="273"/>
      <c r="B407" s="279"/>
      <c r="C407" s="279"/>
      <c r="D407" s="279"/>
      <c r="E407" s="279"/>
      <c r="F407" s="279"/>
      <c r="G407" s="279"/>
      <c r="H407" s="279"/>
      <c r="I407" s="279"/>
      <c r="J407" s="304"/>
      <c r="K407" s="283"/>
      <c r="L407" s="38">
        <v>2011</v>
      </c>
      <c r="M407" s="59">
        <f t="shared" si="20"/>
        <v>89</v>
      </c>
      <c r="N407" s="59"/>
      <c r="O407" s="59"/>
      <c r="P407" s="59">
        <v>89</v>
      </c>
      <c r="Q407" s="59"/>
      <c r="R407" s="59"/>
      <c r="S407" s="150"/>
    </row>
    <row r="408" spans="1:19" ht="12.75">
      <c r="A408" s="273"/>
      <c r="B408" s="279"/>
      <c r="C408" s="279"/>
      <c r="D408" s="279"/>
      <c r="E408" s="279"/>
      <c r="F408" s="279"/>
      <c r="G408" s="279"/>
      <c r="H408" s="279"/>
      <c r="I408" s="279"/>
      <c r="J408" s="304"/>
      <c r="K408" s="283"/>
      <c r="L408" s="38">
        <v>2012</v>
      </c>
      <c r="M408" s="59">
        <f t="shared" si="20"/>
        <v>89</v>
      </c>
      <c r="N408" s="59"/>
      <c r="O408" s="59"/>
      <c r="P408" s="59">
        <v>89</v>
      </c>
      <c r="Q408" s="59"/>
      <c r="R408" s="59"/>
      <c r="S408" s="150"/>
    </row>
    <row r="409" spans="1:19" ht="12.75">
      <c r="A409" s="273"/>
      <c r="B409" s="279"/>
      <c r="C409" s="279"/>
      <c r="D409" s="279"/>
      <c r="E409" s="279"/>
      <c r="F409" s="279"/>
      <c r="G409" s="279"/>
      <c r="H409" s="279"/>
      <c r="I409" s="279"/>
      <c r="J409" s="304"/>
      <c r="K409" s="283"/>
      <c r="L409" s="38">
        <v>2013</v>
      </c>
      <c r="M409" s="59">
        <f t="shared" si="20"/>
        <v>89</v>
      </c>
      <c r="N409" s="59"/>
      <c r="O409" s="59"/>
      <c r="P409" s="59">
        <v>89</v>
      </c>
      <c r="Q409" s="59"/>
      <c r="R409" s="59"/>
      <c r="S409" s="150"/>
    </row>
    <row r="410" spans="1:19" ht="12.75">
      <c r="A410" s="273"/>
      <c r="B410" s="279"/>
      <c r="C410" s="279"/>
      <c r="D410" s="279"/>
      <c r="E410" s="279"/>
      <c r="F410" s="279"/>
      <c r="G410" s="279"/>
      <c r="H410" s="279"/>
      <c r="I410" s="279"/>
      <c r="J410" s="304"/>
      <c r="K410" s="283"/>
      <c r="L410" s="38">
        <v>2014</v>
      </c>
      <c r="M410" s="59">
        <f t="shared" si="20"/>
        <v>89</v>
      </c>
      <c r="N410" s="59"/>
      <c r="O410" s="59"/>
      <c r="P410" s="59">
        <v>89</v>
      </c>
      <c r="Q410" s="59"/>
      <c r="R410" s="59"/>
      <c r="S410" s="150"/>
    </row>
    <row r="411" spans="1:19" ht="46.5" customHeight="1">
      <c r="A411" s="273"/>
      <c r="B411" s="279"/>
      <c r="C411" s="279"/>
      <c r="D411" s="279"/>
      <c r="E411" s="279"/>
      <c r="F411" s="279"/>
      <c r="G411" s="279"/>
      <c r="H411" s="279"/>
      <c r="I411" s="279"/>
      <c r="J411" s="304"/>
      <c r="K411" s="278"/>
      <c r="L411" s="38">
        <v>2015</v>
      </c>
      <c r="M411" s="59">
        <f t="shared" si="20"/>
        <v>89</v>
      </c>
      <c r="N411" s="59"/>
      <c r="O411" s="59"/>
      <c r="P411" s="59">
        <v>89</v>
      </c>
      <c r="Q411" s="59"/>
      <c r="R411" s="59"/>
      <c r="S411" s="150"/>
    </row>
    <row r="412" spans="1:19" ht="12.75" customHeight="1">
      <c r="A412" s="273"/>
      <c r="B412" s="279" t="s">
        <v>105</v>
      </c>
      <c r="C412" s="279">
        <v>31</v>
      </c>
      <c r="D412" s="279">
        <v>5</v>
      </c>
      <c r="E412" s="279">
        <v>5</v>
      </c>
      <c r="F412" s="279">
        <v>5</v>
      </c>
      <c r="G412" s="279">
        <v>5</v>
      </c>
      <c r="H412" s="279">
        <v>5</v>
      </c>
      <c r="I412" s="279">
        <v>6</v>
      </c>
      <c r="J412" s="304" t="s">
        <v>228</v>
      </c>
      <c r="K412" s="282" t="s">
        <v>284</v>
      </c>
      <c r="L412" s="38">
        <v>2010</v>
      </c>
      <c r="M412" s="59">
        <f t="shared" si="20"/>
        <v>248</v>
      </c>
      <c r="N412" s="59">
        <v>222</v>
      </c>
      <c r="O412" s="59"/>
      <c r="P412" s="59">
        <v>26</v>
      </c>
      <c r="Q412" s="59"/>
      <c r="R412" s="59"/>
      <c r="S412" s="150"/>
    </row>
    <row r="413" spans="1:19" ht="12.75">
      <c r="A413" s="273"/>
      <c r="B413" s="279"/>
      <c r="C413" s="279"/>
      <c r="D413" s="279"/>
      <c r="E413" s="279"/>
      <c r="F413" s="279"/>
      <c r="G413" s="279"/>
      <c r="H413" s="279"/>
      <c r="I413" s="279"/>
      <c r="J413" s="304"/>
      <c r="K413" s="283"/>
      <c r="L413" s="38">
        <v>2011</v>
      </c>
      <c r="M413" s="59">
        <f t="shared" si="20"/>
        <v>248</v>
      </c>
      <c r="N413" s="59">
        <v>222</v>
      </c>
      <c r="O413" s="59"/>
      <c r="P413" s="59">
        <v>26</v>
      </c>
      <c r="Q413" s="59"/>
      <c r="R413" s="59"/>
      <c r="S413" s="150"/>
    </row>
    <row r="414" spans="1:19" ht="12.75">
      <c r="A414" s="273"/>
      <c r="B414" s="279"/>
      <c r="C414" s="279"/>
      <c r="D414" s="279"/>
      <c r="E414" s="279"/>
      <c r="F414" s="279"/>
      <c r="G414" s="279"/>
      <c r="H414" s="279"/>
      <c r="I414" s="279"/>
      <c r="J414" s="304"/>
      <c r="K414" s="283"/>
      <c r="L414" s="38">
        <v>2012</v>
      </c>
      <c r="M414" s="59">
        <f t="shared" si="20"/>
        <v>248</v>
      </c>
      <c r="N414" s="59">
        <v>222</v>
      </c>
      <c r="O414" s="59"/>
      <c r="P414" s="59">
        <v>26</v>
      </c>
      <c r="Q414" s="59"/>
      <c r="R414" s="59"/>
      <c r="S414" s="150"/>
    </row>
    <row r="415" spans="1:19" ht="12.75">
      <c r="A415" s="273"/>
      <c r="B415" s="279"/>
      <c r="C415" s="279"/>
      <c r="D415" s="279"/>
      <c r="E415" s="279"/>
      <c r="F415" s="279"/>
      <c r="G415" s="279"/>
      <c r="H415" s="279"/>
      <c r="I415" s="279"/>
      <c r="J415" s="304"/>
      <c r="K415" s="283"/>
      <c r="L415" s="38">
        <v>2013</v>
      </c>
      <c r="M415" s="59">
        <f t="shared" si="20"/>
        <v>248</v>
      </c>
      <c r="N415" s="59">
        <v>222</v>
      </c>
      <c r="O415" s="59"/>
      <c r="P415" s="59">
        <v>26</v>
      </c>
      <c r="Q415" s="59"/>
      <c r="R415" s="59"/>
      <c r="S415" s="150"/>
    </row>
    <row r="416" spans="1:19" ht="12.75">
      <c r="A416" s="273"/>
      <c r="B416" s="279"/>
      <c r="C416" s="279"/>
      <c r="D416" s="279"/>
      <c r="E416" s="279"/>
      <c r="F416" s="279"/>
      <c r="G416" s="279"/>
      <c r="H416" s="279"/>
      <c r="I416" s="279"/>
      <c r="J416" s="304"/>
      <c r="K416" s="283"/>
      <c r="L416" s="38">
        <v>2014</v>
      </c>
      <c r="M416" s="59">
        <f t="shared" si="20"/>
        <v>248</v>
      </c>
      <c r="N416" s="59">
        <v>222</v>
      </c>
      <c r="O416" s="59"/>
      <c r="P416" s="59">
        <v>26</v>
      </c>
      <c r="Q416" s="59"/>
      <c r="R416" s="59"/>
      <c r="S416" s="150"/>
    </row>
    <row r="417" spans="1:19" ht="45.75" customHeight="1">
      <c r="A417" s="273"/>
      <c r="B417" s="279"/>
      <c r="C417" s="279"/>
      <c r="D417" s="279"/>
      <c r="E417" s="279"/>
      <c r="F417" s="279"/>
      <c r="G417" s="279"/>
      <c r="H417" s="279"/>
      <c r="I417" s="279"/>
      <c r="J417" s="304"/>
      <c r="K417" s="278"/>
      <c r="L417" s="38">
        <v>2015</v>
      </c>
      <c r="M417" s="59">
        <f t="shared" si="20"/>
        <v>248</v>
      </c>
      <c r="N417" s="59">
        <v>222</v>
      </c>
      <c r="O417" s="59"/>
      <c r="P417" s="59">
        <v>26</v>
      </c>
      <c r="Q417" s="59"/>
      <c r="R417" s="59"/>
      <c r="S417" s="150"/>
    </row>
    <row r="418" spans="1:19" ht="12.75" customHeight="1">
      <c r="A418" s="273"/>
      <c r="B418" s="275" t="s">
        <v>234</v>
      </c>
      <c r="C418" s="279">
        <v>8</v>
      </c>
      <c r="D418" s="279">
        <v>1</v>
      </c>
      <c r="E418" s="279">
        <v>1</v>
      </c>
      <c r="F418" s="279">
        <v>1</v>
      </c>
      <c r="G418" s="279">
        <v>1</v>
      </c>
      <c r="H418" s="279">
        <v>2</v>
      </c>
      <c r="I418" s="279">
        <v>2</v>
      </c>
      <c r="J418" s="304" t="s">
        <v>229</v>
      </c>
      <c r="K418" s="282" t="s">
        <v>284</v>
      </c>
      <c r="L418" s="38">
        <v>2010</v>
      </c>
      <c r="M418" s="59">
        <f t="shared" si="20"/>
        <v>1</v>
      </c>
      <c r="N418" s="59">
        <v>1</v>
      </c>
      <c r="O418" s="59"/>
      <c r="P418" s="59"/>
      <c r="Q418" s="59"/>
      <c r="R418" s="59"/>
      <c r="S418" s="150"/>
    </row>
    <row r="419" spans="1:19" ht="12.75">
      <c r="A419" s="273"/>
      <c r="B419" s="275"/>
      <c r="C419" s="279"/>
      <c r="D419" s="279"/>
      <c r="E419" s="279"/>
      <c r="F419" s="279"/>
      <c r="G419" s="279"/>
      <c r="H419" s="279"/>
      <c r="I419" s="279"/>
      <c r="J419" s="304"/>
      <c r="K419" s="283"/>
      <c r="L419" s="38">
        <v>2011</v>
      </c>
      <c r="M419" s="59">
        <f t="shared" si="20"/>
        <v>1</v>
      </c>
      <c r="N419" s="59">
        <v>1</v>
      </c>
      <c r="O419" s="59"/>
      <c r="P419" s="59"/>
      <c r="Q419" s="59"/>
      <c r="R419" s="59"/>
      <c r="S419" s="150"/>
    </row>
    <row r="420" spans="1:19" ht="12.75">
      <c r="A420" s="273"/>
      <c r="B420" s="275"/>
      <c r="C420" s="279"/>
      <c r="D420" s="279"/>
      <c r="E420" s="279"/>
      <c r="F420" s="279"/>
      <c r="G420" s="279"/>
      <c r="H420" s="279"/>
      <c r="I420" s="279"/>
      <c r="J420" s="304"/>
      <c r="K420" s="283"/>
      <c r="L420" s="38">
        <v>2012</v>
      </c>
      <c r="M420" s="59">
        <f t="shared" si="20"/>
        <v>1</v>
      </c>
      <c r="N420" s="59">
        <v>1</v>
      </c>
      <c r="O420" s="59"/>
      <c r="P420" s="59"/>
      <c r="Q420" s="59"/>
      <c r="R420" s="59"/>
      <c r="S420" s="150"/>
    </row>
    <row r="421" spans="1:19" ht="12.75">
      <c r="A421" s="273"/>
      <c r="B421" s="275"/>
      <c r="C421" s="279"/>
      <c r="D421" s="279"/>
      <c r="E421" s="279"/>
      <c r="F421" s="279"/>
      <c r="G421" s="279"/>
      <c r="H421" s="279"/>
      <c r="I421" s="279"/>
      <c r="J421" s="304"/>
      <c r="K421" s="283"/>
      <c r="L421" s="38">
        <v>2013</v>
      </c>
      <c r="M421" s="59">
        <f t="shared" si="20"/>
        <v>1</v>
      </c>
      <c r="N421" s="59">
        <v>1</v>
      </c>
      <c r="O421" s="59"/>
      <c r="P421" s="59"/>
      <c r="Q421" s="59"/>
      <c r="R421" s="59"/>
      <c r="S421" s="150"/>
    </row>
    <row r="422" spans="1:19" ht="12.75">
      <c r="A422" s="273"/>
      <c r="B422" s="275"/>
      <c r="C422" s="279"/>
      <c r="D422" s="279"/>
      <c r="E422" s="279"/>
      <c r="F422" s="279"/>
      <c r="G422" s="279"/>
      <c r="H422" s="279"/>
      <c r="I422" s="279"/>
      <c r="J422" s="304"/>
      <c r="K422" s="283"/>
      <c r="L422" s="38">
        <v>2014</v>
      </c>
      <c r="M422" s="59">
        <f t="shared" si="20"/>
        <v>1</v>
      </c>
      <c r="N422" s="59">
        <v>1</v>
      </c>
      <c r="O422" s="59"/>
      <c r="P422" s="59"/>
      <c r="Q422" s="59"/>
      <c r="R422" s="59"/>
      <c r="S422" s="150"/>
    </row>
    <row r="423" spans="1:19" ht="62.25" customHeight="1">
      <c r="A423" s="274"/>
      <c r="B423" s="275"/>
      <c r="C423" s="279"/>
      <c r="D423" s="279"/>
      <c r="E423" s="279"/>
      <c r="F423" s="279"/>
      <c r="G423" s="279"/>
      <c r="H423" s="279"/>
      <c r="I423" s="279"/>
      <c r="J423" s="304"/>
      <c r="K423" s="278"/>
      <c r="L423" s="38">
        <v>2015</v>
      </c>
      <c r="M423" s="59">
        <f t="shared" si="20"/>
        <v>1</v>
      </c>
      <c r="N423" s="59">
        <v>1</v>
      </c>
      <c r="O423" s="59"/>
      <c r="P423" s="59"/>
      <c r="Q423" s="59"/>
      <c r="R423" s="59"/>
      <c r="S423" s="150"/>
    </row>
    <row r="424" spans="1:19" ht="15.75">
      <c r="A424" s="276" t="s">
        <v>104</v>
      </c>
      <c r="B424" s="276"/>
      <c r="C424" s="276"/>
      <c r="D424" s="276"/>
      <c r="E424" s="276"/>
      <c r="F424" s="276"/>
      <c r="G424" s="276"/>
      <c r="H424" s="276"/>
      <c r="I424" s="276"/>
      <c r="J424" s="276"/>
      <c r="K424" s="277"/>
      <c r="L424" s="47" t="s">
        <v>25</v>
      </c>
      <c r="M424" s="58">
        <f t="shared" si="20"/>
        <v>2103</v>
      </c>
      <c r="N424" s="58">
        <f>SUM(N425:N430)</f>
        <v>1869</v>
      </c>
      <c r="O424" s="58"/>
      <c r="P424" s="58">
        <f>SUM(P425:P430)</f>
        <v>234</v>
      </c>
      <c r="Q424" s="59"/>
      <c r="R424" s="59"/>
      <c r="S424" s="150"/>
    </row>
    <row r="425" spans="1:19" ht="12.75">
      <c r="A425" s="66"/>
      <c r="B425" s="56"/>
      <c r="C425" s="56"/>
      <c r="D425" s="56"/>
      <c r="E425" s="56"/>
      <c r="F425" s="56"/>
      <c r="G425" s="56"/>
      <c r="H425" s="56"/>
      <c r="I425" s="56"/>
      <c r="J425" s="64"/>
      <c r="K425" s="253"/>
      <c r="L425" s="38">
        <v>2010</v>
      </c>
      <c r="M425" s="59">
        <f t="shared" si="20"/>
        <v>367</v>
      </c>
      <c r="N425" s="59">
        <f aca="true" t="shared" si="23" ref="N425:P428">N431+N437+N443</f>
        <v>328</v>
      </c>
      <c r="O425" s="59"/>
      <c r="P425" s="59">
        <f t="shared" si="23"/>
        <v>39</v>
      </c>
      <c r="Q425" s="59"/>
      <c r="R425" s="59"/>
      <c r="S425" s="150"/>
    </row>
    <row r="426" spans="1:19" ht="12.75">
      <c r="A426" s="66"/>
      <c r="B426" s="56"/>
      <c r="C426" s="56"/>
      <c r="D426" s="56"/>
      <c r="E426" s="56"/>
      <c r="F426" s="56"/>
      <c r="G426" s="56"/>
      <c r="H426" s="56"/>
      <c r="I426" s="56"/>
      <c r="J426" s="64"/>
      <c r="K426" s="253"/>
      <c r="L426" s="38">
        <v>2011</v>
      </c>
      <c r="M426" s="59">
        <f t="shared" si="20"/>
        <v>367</v>
      </c>
      <c r="N426" s="59">
        <f t="shared" si="23"/>
        <v>328</v>
      </c>
      <c r="O426" s="59"/>
      <c r="P426" s="59">
        <f t="shared" si="23"/>
        <v>39</v>
      </c>
      <c r="Q426" s="59"/>
      <c r="R426" s="59"/>
      <c r="S426" s="150"/>
    </row>
    <row r="427" spans="1:19" ht="12.75">
      <c r="A427" s="66"/>
      <c r="B427" s="56"/>
      <c r="C427" s="56"/>
      <c r="D427" s="56"/>
      <c r="E427" s="56"/>
      <c r="F427" s="56"/>
      <c r="G427" s="56"/>
      <c r="H427" s="56"/>
      <c r="I427" s="56"/>
      <c r="J427" s="64"/>
      <c r="K427" s="253"/>
      <c r="L427" s="38">
        <v>2012</v>
      </c>
      <c r="M427" s="59">
        <f t="shared" si="20"/>
        <v>367</v>
      </c>
      <c r="N427" s="59">
        <f t="shared" si="23"/>
        <v>328</v>
      </c>
      <c r="O427" s="59"/>
      <c r="P427" s="59">
        <f t="shared" si="23"/>
        <v>39</v>
      </c>
      <c r="Q427" s="59"/>
      <c r="R427" s="59"/>
      <c r="S427" s="150"/>
    </row>
    <row r="428" spans="1:19" ht="12.75">
      <c r="A428" s="66"/>
      <c r="B428" s="56"/>
      <c r="C428" s="56"/>
      <c r="D428" s="56"/>
      <c r="E428" s="56"/>
      <c r="F428" s="56"/>
      <c r="G428" s="56"/>
      <c r="H428" s="56"/>
      <c r="I428" s="56"/>
      <c r="J428" s="64"/>
      <c r="K428" s="253"/>
      <c r="L428" s="38">
        <v>2013</v>
      </c>
      <c r="M428" s="59">
        <f t="shared" si="20"/>
        <v>268</v>
      </c>
      <c r="N428" s="59">
        <f t="shared" si="23"/>
        <v>229</v>
      </c>
      <c r="O428" s="59"/>
      <c r="P428" s="59">
        <f t="shared" si="23"/>
        <v>39</v>
      </c>
      <c r="Q428" s="59"/>
      <c r="R428" s="59"/>
      <c r="S428" s="150"/>
    </row>
    <row r="429" spans="1:19" ht="12.75">
      <c r="A429" s="66"/>
      <c r="B429" s="56"/>
      <c r="C429" s="56"/>
      <c r="D429" s="56"/>
      <c r="E429" s="56"/>
      <c r="F429" s="56"/>
      <c r="G429" s="56"/>
      <c r="H429" s="56"/>
      <c r="I429" s="56"/>
      <c r="J429" s="64"/>
      <c r="K429" s="253"/>
      <c r="L429" s="38">
        <v>2014</v>
      </c>
      <c r="M429" s="59">
        <f t="shared" si="20"/>
        <v>367</v>
      </c>
      <c r="N429" s="59">
        <f aca="true" t="shared" si="24" ref="N429:P430">N435+N441+N447</f>
        <v>328</v>
      </c>
      <c r="O429" s="59"/>
      <c r="P429" s="59">
        <f t="shared" si="24"/>
        <v>39</v>
      </c>
      <c r="Q429" s="59"/>
      <c r="R429" s="59"/>
      <c r="S429" s="150"/>
    </row>
    <row r="430" spans="1:19" ht="15.75" customHeight="1">
      <c r="A430" s="66"/>
      <c r="B430" s="56"/>
      <c r="C430" s="56"/>
      <c r="D430" s="56"/>
      <c r="E430" s="56"/>
      <c r="F430" s="56"/>
      <c r="G430" s="56"/>
      <c r="H430" s="56"/>
      <c r="I430" s="56"/>
      <c r="J430" s="64"/>
      <c r="K430" s="253"/>
      <c r="L430" s="38">
        <v>2015</v>
      </c>
      <c r="M430" s="59">
        <f t="shared" si="20"/>
        <v>367</v>
      </c>
      <c r="N430" s="59">
        <f t="shared" si="24"/>
        <v>328</v>
      </c>
      <c r="O430" s="59"/>
      <c r="P430" s="59">
        <f t="shared" si="24"/>
        <v>39</v>
      </c>
      <c r="Q430" s="59"/>
      <c r="R430" s="59"/>
      <c r="S430" s="150"/>
    </row>
    <row r="431" spans="1:19" ht="12.75" customHeight="1">
      <c r="A431" s="280" t="s">
        <v>231</v>
      </c>
      <c r="B431" s="279" t="s">
        <v>105</v>
      </c>
      <c r="C431" s="279">
        <v>4</v>
      </c>
      <c r="D431" s="279"/>
      <c r="E431" s="279"/>
      <c r="F431" s="279"/>
      <c r="G431" s="279"/>
      <c r="H431" s="279"/>
      <c r="I431" s="279">
        <v>4</v>
      </c>
      <c r="J431" s="304" t="s">
        <v>227</v>
      </c>
      <c r="K431" s="282" t="s">
        <v>284</v>
      </c>
      <c r="L431" s="38">
        <v>2010</v>
      </c>
      <c r="M431" s="59">
        <f t="shared" si="20"/>
        <v>13</v>
      </c>
      <c r="N431" s="59"/>
      <c r="O431" s="59"/>
      <c r="P431" s="59">
        <v>13</v>
      </c>
      <c r="Q431" s="59"/>
      <c r="R431" s="59"/>
      <c r="S431" s="150"/>
    </row>
    <row r="432" spans="1:19" ht="12.75">
      <c r="A432" s="273"/>
      <c r="B432" s="279"/>
      <c r="C432" s="279"/>
      <c r="D432" s="279"/>
      <c r="E432" s="279"/>
      <c r="F432" s="279"/>
      <c r="G432" s="279"/>
      <c r="H432" s="279"/>
      <c r="I432" s="279"/>
      <c r="J432" s="304"/>
      <c r="K432" s="283"/>
      <c r="L432" s="38">
        <v>2011</v>
      </c>
      <c r="M432" s="59">
        <f t="shared" si="20"/>
        <v>13</v>
      </c>
      <c r="N432" s="59"/>
      <c r="O432" s="59"/>
      <c r="P432" s="59">
        <v>13</v>
      </c>
      <c r="Q432" s="59"/>
      <c r="R432" s="59"/>
      <c r="S432" s="150"/>
    </row>
    <row r="433" spans="1:19" ht="12.75">
      <c r="A433" s="273"/>
      <c r="B433" s="279"/>
      <c r="C433" s="279"/>
      <c r="D433" s="279"/>
      <c r="E433" s="279"/>
      <c r="F433" s="279"/>
      <c r="G433" s="279"/>
      <c r="H433" s="279"/>
      <c r="I433" s="279"/>
      <c r="J433" s="304"/>
      <c r="K433" s="283"/>
      <c r="L433" s="38">
        <v>2012</v>
      </c>
      <c r="M433" s="59">
        <f t="shared" si="20"/>
        <v>13</v>
      </c>
      <c r="N433" s="59"/>
      <c r="O433" s="59"/>
      <c r="P433" s="59">
        <v>13</v>
      </c>
      <c r="Q433" s="59"/>
      <c r="R433" s="59"/>
      <c r="S433" s="150"/>
    </row>
    <row r="434" spans="1:19" ht="12.75">
      <c r="A434" s="273"/>
      <c r="B434" s="279"/>
      <c r="C434" s="279"/>
      <c r="D434" s="279"/>
      <c r="E434" s="279"/>
      <c r="F434" s="279"/>
      <c r="G434" s="279"/>
      <c r="H434" s="279"/>
      <c r="I434" s="279"/>
      <c r="J434" s="304"/>
      <c r="K434" s="283"/>
      <c r="L434" s="38">
        <v>2013</v>
      </c>
      <c r="M434" s="59">
        <f t="shared" si="20"/>
        <v>13</v>
      </c>
      <c r="N434" s="59"/>
      <c r="O434" s="59"/>
      <c r="P434" s="59">
        <v>13</v>
      </c>
      <c r="Q434" s="59"/>
      <c r="R434" s="59"/>
      <c r="S434" s="150"/>
    </row>
    <row r="435" spans="1:19" ht="12.75">
      <c r="A435" s="273"/>
      <c r="B435" s="279"/>
      <c r="C435" s="279"/>
      <c r="D435" s="279"/>
      <c r="E435" s="279"/>
      <c r="F435" s="279"/>
      <c r="G435" s="279"/>
      <c r="H435" s="279"/>
      <c r="I435" s="279"/>
      <c r="J435" s="304"/>
      <c r="K435" s="283"/>
      <c r="L435" s="38">
        <v>2014</v>
      </c>
      <c r="M435" s="59">
        <f t="shared" si="20"/>
        <v>13</v>
      </c>
      <c r="N435" s="59"/>
      <c r="O435" s="59"/>
      <c r="P435" s="59">
        <v>13</v>
      </c>
      <c r="Q435" s="59"/>
      <c r="R435" s="59"/>
      <c r="S435" s="150"/>
    </row>
    <row r="436" spans="1:19" ht="47.25" customHeight="1">
      <c r="A436" s="273"/>
      <c r="B436" s="279"/>
      <c r="C436" s="279"/>
      <c r="D436" s="279"/>
      <c r="E436" s="279"/>
      <c r="F436" s="279"/>
      <c r="G436" s="279"/>
      <c r="H436" s="279"/>
      <c r="I436" s="279"/>
      <c r="J436" s="304"/>
      <c r="K436" s="278"/>
      <c r="L436" s="38">
        <v>2015</v>
      </c>
      <c r="M436" s="59">
        <f t="shared" si="20"/>
        <v>13</v>
      </c>
      <c r="N436" s="59"/>
      <c r="O436" s="59"/>
      <c r="P436" s="59">
        <v>13</v>
      </c>
      <c r="Q436" s="59"/>
      <c r="R436" s="59"/>
      <c r="S436" s="150"/>
    </row>
    <row r="437" spans="1:19" ht="12.75" customHeight="1">
      <c r="A437" s="273"/>
      <c r="B437" s="279" t="s">
        <v>105</v>
      </c>
      <c r="C437" s="279">
        <v>34</v>
      </c>
      <c r="D437" s="279">
        <v>6</v>
      </c>
      <c r="E437" s="279">
        <v>6</v>
      </c>
      <c r="F437" s="279">
        <v>6</v>
      </c>
      <c r="G437" s="279">
        <v>6</v>
      </c>
      <c r="H437" s="279">
        <v>5</v>
      </c>
      <c r="I437" s="279">
        <v>5</v>
      </c>
      <c r="J437" s="304" t="s">
        <v>228</v>
      </c>
      <c r="K437" s="282" t="s">
        <v>284</v>
      </c>
      <c r="L437" s="38">
        <v>2010</v>
      </c>
      <c r="M437" s="59">
        <f t="shared" si="20"/>
        <v>254</v>
      </c>
      <c r="N437" s="59">
        <v>228</v>
      </c>
      <c r="O437" s="59"/>
      <c r="P437" s="59">
        <v>26</v>
      </c>
      <c r="Q437" s="59"/>
      <c r="R437" s="59"/>
      <c r="S437" s="150"/>
    </row>
    <row r="438" spans="1:19" ht="12.75">
      <c r="A438" s="273"/>
      <c r="B438" s="279"/>
      <c r="C438" s="279"/>
      <c r="D438" s="279"/>
      <c r="E438" s="279"/>
      <c r="F438" s="279"/>
      <c r="G438" s="279"/>
      <c r="H438" s="279"/>
      <c r="I438" s="279"/>
      <c r="J438" s="304"/>
      <c r="K438" s="283"/>
      <c r="L438" s="38">
        <v>2011</v>
      </c>
      <c r="M438" s="59">
        <f t="shared" si="20"/>
        <v>254</v>
      </c>
      <c r="N438" s="59">
        <v>228</v>
      </c>
      <c r="O438" s="59"/>
      <c r="P438" s="59">
        <v>26</v>
      </c>
      <c r="Q438" s="59"/>
      <c r="R438" s="59"/>
      <c r="S438" s="150"/>
    </row>
    <row r="439" spans="1:19" ht="12.75">
      <c r="A439" s="273"/>
      <c r="B439" s="279"/>
      <c r="C439" s="279"/>
      <c r="D439" s="279"/>
      <c r="E439" s="279"/>
      <c r="F439" s="279"/>
      <c r="G439" s="279"/>
      <c r="H439" s="279"/>
      <c r="I439" s="279"/>
      <c r="J439" s="304"/>
      <c r="K439" s="283"/>
      <c r="L439" s="38">
        <v>2012</v>
      </c>
      <c r="M439" s="59">
        <f t="shared" si="20"/>
        <v>254</v>
      </c>
      <c r="N439" s="59">
        <v>228</v>
      </c>
      <c r="O439" s="59"/>
      <c r="P439" s="59">
        <v>26</v>
      </c>
      <c r="Q439" s="59"/>
      <c r="R439" s="59"/>
      <c r="S439" s="150"/>
    </row>
    <row r="440" spans="1:19" ht="12.75">
      <c r="A440" s="273"/>
      <c r="B440" s="279"/>
      <c r="C440" s="279"/>
      <c r="D440" s="279"/>
      <c r="E440" s="279"/>
      <c r="F440" s="279"/>
      <c r="G440" s="279"/>
      <c r="H440" s="279"/>
      <c r="I440" s="279"/>
      <c r="J440" s="304"/>
      <c r="K440" s="283"/>
      <c r="L440" s="38">
        <v>2013</v>
      </c>
      <c r="M440" s="59">
        <f t="shared" si="20"/>
        <v>254</v>
      </c>
      <c r="N440" s="59">
        <v>228</v>
      </c>
      <c r="O440" s="59"/>
      <c r="P440" s="59">
        <v>26</v>
      </c>
      <c r="Q440" s="59"/>
      <c r="R440" s="59"/>
      <c r="S440" s="150"/>
    </row>
    <row r="441" spans="1:19" ht="12.75">
      <c r="A441" s="273"/>
      <c r="B441" s="279"/>
      <c r="C441" s="279"/>
      <c r="D441" s="279"/>
      <c r="E441" s="279"/>
      <c r="F441" s="279"/>
      <c r="G441" s="279"/>
      <c r="H441" s="279"/>
      <c r="I441" s="279"/>
      <c r="J441" s="304"/>
      <c r="K441" s="283"/>
      <c r="L441" s="38">
        <v>2014</v>
      </c>
      <c r="M441" s="59">
        <f t="shared" si="20"/>
        <v>254</v>
      </c>
      <c r="N441" s="59">
        <v>228</v>
      </c>
      <c r="O441" s="59"/>
      <c r="P441" s="59">
        <v>26</v>
      </c>
      <c r="Q441" s="59"/>
      <c r="R441" s="59"/>
      <c r="S441" s="150"/>
    </row>
    <row r="442" spans="1:19" ht="46.5" customHeight="1">
      <c r="A442" s="273"/>
      <c r="B442" s="279"/>
      <c r="C442" s="279"/>
      <c r="D442" s="279"/>
      <c r="E442" s="279"/>
      <c r="F442" s="279"/>
      <c r="G442" s="279"/>
      <c r="H442" s="279"/>
      <c r="I442" s="279"/>
      <c r="J442" s="304"/>
      <c r="K442" s="278"/>
      <c r="L442" s="38">
        <v>2015</v>
      </c>
      <c r="M442" s="59">
        <f t="shared" si="20"/>
        <v>254</v>
      </c>
      <c r="N442" s="59">
        <v>228</v>
      </c>
      <c r="O442" s="59"/>
      <c r="P442" s="59">
        <v>26</v>
      </c>
      <c r="Q442" s="59"/>
      <c r="R442" s="59"/>
      <c r="S442" s="150"/>
    </row>
    <row r="443" spans="1:19" ht="12.75" customHeight="1">
      <c r="A443" s="273"/>
      <c r="B443" s="275" t="s">
        <v>234</v>
      </c>
      <c r="C443" s="279">
        <v>14</v>
      </c>
      <c r="D443" s="279">
        <v>2</v>
      </c>
      <c r="E443" s="279">
        <v>2</v>
      </c>
      <c r="F443" s="279">
        <v>2</v>
      </c>
      <c r="G443" s="279">
        <v>1</v>
      </c>
      <c r="H443" s="279">
        <v>3</v>
      </c>
      <c r="I443" s="279">
        <v>4</v>
      </c>
      <c r="J443" s="304" t="s">
        <v>229</v>
      </c>
      <c r="K443" s="282" t="s">
        <v>284</v>
      </c>
      <c r="L443" s="38">
        <v>2010</v>
      </c>
      <c r="M443" s="59">
        <f t="shared" si="20"/>
        <v>100</v>
      </c>
      <c r="N443" s="59">
        <v>100</v>
      </c>
      <c r="O443" s="59"/>
      <c r="P443" s="59"/>
      <c r="Q443" s="59"/>
      <c r="R443" s="59"/>
      <c r="S443" s="150"/>
    </row>
    <row r="444" spans="1:19" ht="12.75">
      <c r="A444" s="273"/>
      <c r="B444" s="275"/>
      <c r="C444" s="279"/>
      <c r="D444" s="279"/>
      <c r="E444" s="279"/>
      <c r="F444" s="279"/>
      <c r="G444" s="279"/>
      <c r="H444" s="279"/>
      <c r="I444" s="279"/>
      <c r="J444" s="304"/>
      <c r="K444" s="283"/>
      <c r="L444" s="38">
        <v>2011</v>
      </c>
      <c r="M444" s="59">
        <f t="shared" si="20"/>
        <v>100</v>
      </c>
      <c r="N444" s="59">
        <v>100</v>
      </c>
      <c r="O444" s="59"/>
      <c r="P444" s="59"/>
      <c r="Q444" s="59"/>
      <c r="R444" s="59"/>
      <c r="S444" s="150"/>
    </row>
    <row r="445" spans="1:19" ht="12.75">
      <c r="A445" s="273"/>
      <c r="B445" s="275"/>
      <c r="C445" s="279"/>
      <c r="D445" s="279"/>
      <c r="E445" s="279"/>
      <c r="F445" s="279"/>
      <c r="G445" s="279"/>
      <c r="H445" s="279"/>
      <c r="I445" s="279"/>
      <c r="J445" s="304"/>
      <c r="K445" s="283"/>
      <c r="L445" s="38">
        <v>2012</v>
      </c>
      <c r="M445" s="59">
        <f t="shared" si="20"/>
        <v>100</v>
      </c>
      <c r="N445" s="59">
        <v>100</v>
      </c>
      <c r="O445" s="59"/>
      <c r="P445" s="59"/>
      <c r="Q445" s="59"/>
      <c r="R445" s="59"/>
      <c r="S445" s="150"/>
    </row>
    <row r="446" spans="1:19" ht="12.75">
      <c r="A446" s="273"/>
      <c r="B446" s="275"/>
      <c r="C446" s="279"/>
      <c r="D446" s="279"/>
      <c r="E446" s="279"/>
      <c r="F446" s="279"/>
      <c r="G446" s="279"/>
      <c r="H446" s="279"/>
      <c r="I446" s="279"/>
      <c r="J446" s="304"/>
      <c r="K446" s="283"/>
      <c r="L446" s="38">
        <v>2013</v>
      </c>
      <c r="M446" s="59">
        <f t="shared" si="20"/>
        <v>1</v>
      </c>
      <c r="N446" s="59">
        <v>1</v>
      </c>
      <c r="O446" s="59"/>
      <c r="P446" s="59"/>
      <c r="Q446" s="59"/>
      <c r="R446" s="59"/>
      <c r="S446" s="150"/>
    </row>
    <row r="447" spans="1:19" ht="12.75">
      <c r="A447" s="273"/>
      <c r="B447" s="275"/>
      <c r="C447" s="279"/>
      <c r="D447" s="279"/>
      <c r="E447" s="279"/>
      <c r="F447" s="279"/>
      <c r="G447" s="279"/>
      <c r="H447" s="279"/>
      <c r="I447" s="279"/>
      <c r="J447" s="304"/>
      <c r="K447" s="283"/>
      <c r="L447" s="38">
        <v>2014</v>
      </c>
      <c r="M447" s="59">
        <f t="shared" si="20"/>
        <v>100</v>
      </c>
      <c r="N447" s="59">
        <v>100</v>
      </c>
      <c r="O447" s="59"/>
      <c r="P447" s="59"/>
      <c r="Q447" s="59"/>
      <c r="R447" s="59"/>
      <c r="S447" s="150"/>
    </row>
    <row r="448" spans="1:19" ht="46.5" customHeight="1">
      <c r="A448" s="274"/>
      <c r="B448" s="275"/>
      <c r="C448" s="279"/>
      <c r="D448" s="279"/>
      <c r="E448" s="279"/>
      <c r="F448" s="279"/>
      <c r="G448" s="279"/>
      <c r="H448" s="279"/>
      <c r="I448" s="279"/>
      <c r="J448" s="304"/>
      <c r="K448" s="278"/>
      <c r="L448" s="38">
        <v>2015</v>
      </c>
      <c r="M448" s="59">
        <f t="shared" si="20"/>
        <v>100</v>
      </c>
      <c r="N448" s="59">
        <v>100</v>
      </c>
      <c r="O448" s="59"/>
      <c r="P448" s="59"/>
      <c r="Q448" s="59"/>
      <c r="R448" s="59"/>
      <c r="S448" s="150"/>
    </row>
    <row r="449" spans="1:19" ht="15.75">
      <c r="A449" s="276" t="s">
        <v>126</v>
      </c>
      <c r="B449" s="276"/>
      <c r="C449" s="276"/>
      <c r="D449" s="276"/>
      <c r="E449" s="276"/>
      <c r="F449" s="276"/>
      <c r="G449" s="276"/>
      <c r="H449" s="276"/>
      <c r="I449" s="276"/>
      <c r="J449" s="276"/>
      <c r="K449" s="277"/>
      <c r="L449" s="47" t="s">
        <v>25</v>
      </c>
      <c r="M449" s="58">
        <f aca="true" t="shared" si="25" ref="M449:M477">SUM(N449:R449)</f>
        <v>3271</v>
      </c>
      <c r="N449" s="58">
        <f>SUM(N450:N455)</f>
        <v>1931</v>
      </c>
      <c r="O449" s="58"/>
      <c r="P449" s="58">
        <f>SUM(P450:P455)</f>
        <v>1340</v>
      </c>
      <c r="Q449" s="59"/>
      <c r="R449" s="59"/>
      <c r="S449" s="150"/>
    </row>
    <row r="450" spans="1:19" ht="12.75">
      <c r="A450" s="66"/>
      <c r="B450" s="56"/>
      <c r="C450" s="56"/>
      <c r="D450" s="56"/>
      <c r="E450" s="56"/>
      <c r="F450" s="56"/>
      <c r="G450" s="56"/>
      <c r="H450" s="56"/>
      <c r="I450" s="56"/>
      <c r="J450" s="64"/>
      <c r="K450" s="253"/>
      <c r="L450" s="38">
        <v>2010</v>
      </c>
      <c r="M450" s="59">
        <f t="shared" si="25"/>
        <v>570</v>
      </c>
      <c r="N450" s="59">
        <f aca="true" t="shared" si="26" ref="N450:P453">N456+N462+N468+N474</f>
        <v>350</v>
      </c>
      <c r="O450" s="59"/>
      <c r="P450" s="59">
        <f t="shared" si="26"/>
        <v>220</v>
      </c>
      <c r="Q450" s="59"/>
      <c r="R450" s="59"/>
      <c r="S450" s="150"/>
    </row>
    <row r="451" spans="1:19" ht="12.75">
      <c r="A451" s="66"/>
      <c r="B451" s="56"/>
      <c r="C451" s="56"/>
      <c r="D451" s="56"/>
      <c r="E451" s="56"/>
      <c r="F451" s="56"/>
      <c r="G451" s="56"/>
      <c r="H451" s="56"/>
      <c r="I451" s="56"/>
      <c r="J451" s="64"/>
      <c r="K451" s="253"/>
      <c r="L451" s="38">
        <v>2011</v>
      </c>
      <c r="M451" s="59">
        <f t="shared" si="25"/>
        <v>470</v>
      </c>
      <c r="N451" s="59">
        <f t="shared" si="26"/>
        <v>250</v>
      </c>
      <c r="O451" s="59"/>
      <c r="P451" s="59">
        <f t="shared" si="26"/>
        <v>220</v>
      </c>
      <c r="Q451" s="59"/>
      <c r="R451" s="59"/>
      <c r="S451" s="150"/>
    </row>
    <row r="452" spans="1:19" ht="12.75">
      <c r="A452" s="66"/>
      <c r="B452" s="56"/>
      <c r="C452" s="56"/>
      <c r="D452" s="56"/>
      <c r="E452" s="56"/>
      <c r="F452" s="56"/>
      <c r="G452" s="56"/>
      <c r="H452" s="56"/>
      <c r="I452" s="56"/>
      <c r="J452" s="64"/>
      <c r="K452" s="253"/>
      <c r="L452" s="38">
        <v>2012</v>
      </c>
      <c r="M452" s="59">
        <f t="shared" si="25"/>
        <v>517</v>
      </c>
      <c r="N452" s="59">
        <f t="shared" si="26"/>
        <v>297</v>
      </c>
      <c r="O452" s="59"/>
      <c r="P452" s="59">
        <f t="shared" si="26"/>
        <v>220</v>
      </c>
      <c r="Q452" s="59"/>
      <c r="R452" s="59"/>
      <c r="S452" s="150"/>
    </row>
    <row r="453" spans="1:19" ht="12.75">
      <c r="A453" s="66"/>
      <c r="B453" s="56"/>
      <c r="C453" s="56"/>
      <c r="D453" s="56"/>
      <c r="E453" s="56"/>
      <c r="F453" s="56"/>
      <c r="G453" s="56"/>
      <c r="H453" s="56"/>
      <c r="I453" s="56"/>
      <c r="J453" s="64"/>
      <c r="K453" s="253"/>
      <c r="L453" s="38">
        <v>2013</v>
      </c>
      <c r="M453" s="59">
        <f t="shared" si="25"/>
        <v>726</v>
      </c>
      <c r="N453" s="59">
        <f t="shared" si="26"/>
        <v>486</v>
      </c>
      <c r="O453" s="59"/>
      <c r="P453" s="59">
        <f t="shared" si="26"/>
        <v>240</v>
      </c>
      <c r="Q453" s="59"/>
      <c r="R453" s="59"/>
      <c r="S453" s="150"/>
    </row>
    <row r="454" spans="1:19" ht="12.75">
      <c r="A454" s="66"/>
      <c r="B454" s="56"/>
      <c r="C454" s="56"/>
      <c r="D454" s="56"/>
      <c r="E454" s="56"/>
      <c r="F454" s="56"/>
      <c r="G454" s="56"/>
      <c r="H454" s="56"/>
      <c r="I454" s="56"/>
      <c r="J454" s="64"/>
      <c r="K454" s="253"/>
      <c r="L454" s="38">
        <v>2014</v>
      </c>
      <c r="M454" s="59">
        <f t="shared" si="25"/>
        <v>470</v>
      </c>
      <c r="N454" s="59">
        <f aca="true" t="shared" si="27" ref="N454:P455">N460+N466+N472+N478</f>
        <v>250</v>
      </c>
      <c r="O454" s="59"/>
      <c r="P454" s="59">
        <f t="shared" si="27"/>
        <v>220</v>
      </c>
      <c r="Q454" s="59"/>
      <c r="R454" s="59"/>
      <c r="S454" s="150"/>
    </row>
    <row r="455" spans="1:19" ht="12.75">
      <c r="A455" s="66"/>
      <c r="B455" s="56"/>
      <c r="C455" s="56"/>
      <c r="D455" s="56"/>
      <c r="E455" s="56"/>
      <c r="F455" s="56"/>
      <c r="G455" s="56"/>
      <c r="H455" s="56"/>
      <c r="I455" s="56"/>
      <c r="J455" s="64"/>
      <c r="K455" s="253"/>
      <c r="L455" s="38">
        <v>2015</v>
      </c>
      <c r="M455" s="59">
        <f t="shared" si="25"/>
        <v>518</v>
      </c>
      <c r="N455" s="59">
        <f t="shared" si="27"/>
        <v>298</v>
      </c>
      <c r="O455" s="59"/>
      <c r="P455" s="59">
        <f t="shared" si="27"/>
        <v>220</v>
      </c>
      <c r="Q455" s="59"/>
      <c r="R455" s="59"/>
      <c r="S455" s="150"/>
    </row>
    <row r="456" spans="1:19" ht="12.75" customHeight="1">
      <c r="A456" s="267" t="s">
        <v>231</v>
      </c>
      <c r="B456" s="279" t="s">
        <v>105</v>
      </c>
      <c r="C456" s="279">
        <v>27</v>
      </c>
      <c r="D456" s="279">
        <v>4</v>
      </c>
      <c r="E456" s="279">
        <v>4</v>
      </c>
      <c r="F456" s="279">
        <v>4</v>
      </c>
      <c r="G456" s="279">
        <v>5</v>
      </c>
      <c r="H456" s="279">
        <v>5</v>
      </c>
      <c r="I456" s="279">
        <v>5</v>
      </c>
      <c r="J456" s="304" t="s">
        <v>227</v>
      </c>
      <c r="K456" s="282" t="s">
        <v>284</v>
      </c>
      <c r="L456" s="38">
        <v>2010</v>
      </c>
      <c r="M456" s="59">
        <f t="shared" si="25"/>
        <v>194</v>
      </c>
      <c r="N456" s="59"/>
      <c r="O456" s="59"/>
      <c r="P456" s="59">
        <v>194</v>
      </c>
      <c r="Q456" s="59"/>
      <c r="R456" s="59"/>
      <c r="S456" s="150"/>
    </row>
    <row r="457" spans="1:19" ht="12.75">
      <c r="A457" s="268"/>
      <c r="B457" s="279"/>
      <c r="C457" s="279"/>
      <c r="D457" s="279"/>
      <c r="E457" s="279"/>
      <c r="F457" s="279"/>
      <c r="G457" s="279"/>
      <c r="H457" s="279"/>
      <c r="I457" s="279"/>
      <c r="J457" s="304"/>
      <c r="K457" s="283"/>
      <c r="L457" s="38">
        <v>2011</v>
      </c>
      <c r="M457" s="59">
        <f t="shared" si="25"/>
        <v>194</v>
      </c>
      <c r="N457" s="59"/>
      <c r="O457" s="59"/>
      <c r="P457" s="59">
        <v>194</v>
      </c>
      <c r="Q457" s="59"/>
      <c r="R457" s="59"/>
      <c r="S457" s="150"/>
    </row>
    <row r="458" spans="1:19" ht="12.75">
      <c r="A458" s="268"/>
      <c r="B458" s="279"/>
      <c r="C458" s="279"/>
      <c r="D458" s="279"/>
      <c r="E458" s="279"/>
      <c r="F458" s="279"/>
      <c r="G458" s="279"/>
      <c r="H458" s="279"/>
      <c r="I458" s="279"/>
      <c r="J458" s="304"/>
      <c r="K458" s="283"/>
      <c r="L458" s="38">
        <v>2012</v>
      </c>
      <c r="M458" s="59">
        <f t="shared" si="25"/>
        <v>194</v>
      </c>
      <c r="N458" s="59"/>
      <c r="O458" s="59"/>
      <c r="P458" s="59">
        <v>194</v>
      </c>
      <c r="Q458" s="59"/>
      <c r="R458" s="59"/>
      <c r="S458" s="150"/>
    </row>
    <row r="459" spans="1:19" ht="12.75">
      <c r="A459" s="268"/>
      <c r="B459" s="279"/>
      <c r="C459" s="279"/>
      <c r="D459" s="279"/>
      <c r="E459" s="279"/>
      <c r="F459" s="279"/>
      <c r="G459" s="279"/>
      <c r="H459" s="279"/>
      <c r="I459" s="279"/>
      <c r="J459" s="304"/>
      <c r="K459" s="283"/>
      <c r="L459" s="38">
        <v>2013</v>
      </c>
      <c r="M459" s="59">
        <f t="shared" si="25"/>
        <v>194</v>
      </c>
      <c r="N459" s="59"/>
      <c r="O459" s="59"/>
      <c r="P459" s="59">
        <v>194</v>
      </c>
      <c r="Q459" s="59"/>
      <c r="R459" s="59"/>
      <c r="S459" s="150"/>
    </row>
    <row r="460" spans="1:19" ht="12.75">
      <c r="A460" s="268"/>
      <c r="B460" s="279"/>
      <c r="C460" s="279"/>
      <c r="D460" s="279"/>
      <c r="E460" s="279"/>
      <c r="F460" s="279"/>
      <c r="G460" s="279"/>
      <c r="H460" s="279"/>
      <c r="I460" s="279"/>
      <c r="J460" s="304"/>
      <c r="K460" s="283"/>
      <c r="L460" s="38">
        <v>2014</v>
      </c>
      <c r="M460" s="59">
        <f t="shared" si="25"/>
        <v>194</v>
      </c>
      <c r="N460" s="59"/>
      <c r="O460" s="59"/>
      <c r="P460" s="59">
        <v>194</v>
      </c>
      <c r="Q460" s="59"/>
      <c r="R460" s="59"/>
      <c r="S460" s="150"/>
    </row>
    <row r="461" spans="1:19" ht="49.5" customHeight="1">
      <c r="A461" s="268"/>
      <c r="B461" s="279"/>
      <c r="C461" s="279"/>
      <c r="D461" s="279"/>
      <c r="E461" s="279"/>
      <c r="F461" s="279"/>
      <c r="G461" s="279"/>
      <c r="H461" s="279"/>
      <c r="I461" s="279"/>
      <c r="J461" s="304"/>
      <c r="K461" s="278"/>
      <c r="L461" s="38">
        <v>2015</v>
      </c>
      <c r="M461" s="59">
        <f t="shared" si="25"/>
        <v>194</v>
      </c>
      <c r="N461" s="59"/>
      <c r="O461" s="59"/>
      <c r="P461" s="59">
        <v>194</v>
      </c>
      <c r="Q461" s="59"/>
      <c r="R461" s="59"/>
      <c r="S461" s="150"/>
    </row>
    <row r="462" spans="1:19" ht="12.75" customHeight="1">
      <c r="A462" s="268"/>
      <c r="B462" s="279" t="s">
        <v>105</v>
      </c>
      <c r="C462" s="279">
        <v>35</v>
      </c>
      <c r="D462" s="279">
        <v>6</v>
      </c>
      <c r="E462" s="279">
        <v>6</v>
      </c>
      <c r="F462" s="279">
        <v>6</v>
      </c>
      <c r="G462" s="279">
        <v>6</v>
      </c>
      <c r="H462" s="279">
        <v>6</v>
      </c>
      <c r="I462" s="279">
        <v>5</v>
      </c>
      <c r="J462" s="304" t="s">
        <v>228</v>
      </c>
      <c r="K462" s="282" t="s">
        <v>284</v>
      </c>
      <c r="L462" s="38">
        <v>2010</v>
      </c>
      <c r="M462" s="59">
        <f t="shared" si="25"/>
        <v>273</v>
      </c>
      <c r="N462" s="59">
        <v>247</v>
      </c>
      <c r="O462" s="59"/>
      <c r="P462" s="59">
        <v>26</v>
      </c>
      <c r="Q462" s="59"/>
      <c r="R462" s="59"/>
      <c r="S462" s="150"/>
    </row>
    <row r="463" spans="1:19" ht="12.75">
      <c r="A463" s="268"/>
      <c r="B463" s="279"/>
      <c r="C463" s="279"/>
      <c r="D463" s="279"/>
      <c r="E463" s="279"/>
      <c r="F463" s="279"/>
      <c r="G463" s="279"/>
      <c r="H463" s="279"/>
      <c r="I463" s="279"/>
      <c r="J463" s="304"/>
      <c r="K463" s="283"/>
      <c r="L463" s="38">
        <v>2011</v>
      </c>
      <c r="M463" s="59">
        <f t="shared" si="25"/>
        <v>273</v>
      </c>
      <c r="N463" s="59">
        <v>247</v>
      </c>
      <c r="O463" s="59"/>
      <c r="P463" s="59">
        <v>26</v>
      </c>
      <c r="Q463" s="59"/>
      <c r="R463" s="59"/>
      <c r="S463" s="150"/>
    </row>
    <row r="464" spans="1:19" ht="12.75">
      <c r="A464" s="268"/>
      <c r="B464" s="279"/>
      <c r="C464" s="279"/>
      <c r="D464" s="279"/>
      <c r="E464" s="279"/>
      <c r="F464" s="279"/>
      <c r="G464" s="279"/>
      <c r="H464" s="279"/>
      <c r="I464" s="279"/>
      <c r="J464" s="304"/>
      <c r="K464" s="283"/>
      <c r="L464" s="38">
        <v>2012</v>
      </c>
      <c r="M464" s="59">
        <f t="shared" si="25"/>
        <v>273</v>
      </c>
      <c r="N464" s="59">
        <v>247</v>
      </c>
      <c r="O464" s="59"/>
      <c r="P464" s="59">
        <v>26</v>
      </c>
      <c r="Q464" s="59"/>
      <c r="R464" s="59"/>
      <c r="S464" s="150"/>
    </row>
    <row r="465" spans="1:19" ht="12.75">
      <c r="A465" s="268"/>
      <c r="B465" s="279"/>
      <c r="C465" s="279"/>
      <c r="D465" s="279"/>
      <c r="E465" s="279"/>
      <c r="F465" s="279"/>
      <c r="G465" s="279"/>
      <c r="H465" s="279"/>
      <c r="I465" s="279"/>
      <c r="J465" s="304"/>
      <c r="K465" s="283"/>
      <c r="L465" s="38">
        <v>2013</v>
      </c>
      <c r="M465" s="59">
        <f t="shared" si="25"/>
        <v>273</v>
      </c>
      <c r="N465" s="59">
        <v>247</v>
      </c>
      <c r="O465" s="59"/>
      <c r="P465" s="59">
        <v>26</v>
      </c>
      <c r="Q465" s="59"/>
      <c r="R465" s="59"/>
      <c r="S465" s="150"/>
    </row>
    <row r="466" spans="1:19" ht="12.75">
      <c r="A466" s="268"/>
      <c r="B466" s="279"/>
      <c r="C466" s="279"/>
      <c r="D466" s="279"/>
      <c r="E466" s="279"/>
      <c r="F466" s="279"/>
      <c r="G466" s="279"/>
      <c r="H466" s="279"/>
      <c r="I466" s="279"/>
      <c r="J466" s="304"/>
      <c r="K466" s="283"/>
      <c r="L466" s="38">
        <v>2014</v>
      </c>
      <c r="M466" s="59">
        <f t="shared" si="25"/>
        <v>273</v>
      </c>
      <c r="N466" s="59">
        <v>247</v>
      </c>
      <c r="O466" s="59"/>
      <c r="P466" s="59">
        <v>26</v>
      </c>
      <c r="Q466" s="59"/>
      <c r="R466" s="59"/>
      <c r="S466" s="150"/>
    </row>
    <row r="467" spans="1:19" ht="47.25" customHeight="1">
      <c r="A467" s="268"/>
      <c r="B467" s="279"/>
      <c r="C467" s="279"/>
      <c r="D467" s="279"/>
      <c r="E467" s="279"/>
      <c r="F467" s="279"/>
      <c r="G467" s="279"/>
      <c r="H467" s="279"/>
      <c r="I467" s="279"/>
      <c r="J467" s="304"/>
      <c r="K467" s="278"/>
      <c r="L467" s="38">
        <v>2015</v>
      </c>
      <c r="M467" s="59">
        <f t="shared" si="25"/>
        <v>273</v>
      </c>
      <c r="N467" s="59">
        <v>247</v>
      </c>
      <c r="O467" s="59"/>
      <c r="P467" s="59">
        <v>26</v>
      </c>
      <c r="Q467" s="59"/>
      <c r="R467" s="59"/>
      <c r="S467" s="150"/>
    </row>
    <row r="468" spans="1:19" ht="12.75" customHeight="1">
      <c r="A468" s="268"/>
      <c r="B468" s="275" t="s">
        <v>234</v>
      </c>
      <c r="C468" s="279">
        <v>37</v>
      </c>
      <c r="D468" s="279">
        <v>6</v>
      </c>
      <c r="E468" s="279">
        <v>6</v>
      </c>
      <c r="F468" s="279">
        <v>6</v>
      </c>
      <c r="G468" s="279">
        <v>6</v>
      </c>
      <c r="H468" s="279">
        <v>6</v>
      </c>
      <c r="I468" s="279">
        <v>7</v>
      </c>
      <c r="J468" s="304" t="s">
        <v>229</v>
      </c>
      <c r="K468" s="282" t="s">
        <v>284</v>
      </c>
      <c r="L468" s="38">
        <v>2010</v>
      </c>
      <c r="M468" s="59">
        <f t="shared" si="25"/>
        <v>103</v>
      </c>
      <c r="N468" s="59">
        <v>103</v>
      </c>
      <c r="O468" s="59"/>
      <c r="P468" s="59"/>
      <c r="Q468" s="59"/>
      <c r="R468" s="59"/>
      <c r="S468" s="150"/>
    </row>
    <row r="469" spans="1:19" ht="12.75">
      <c r="A469" s="268"/>
      <c r="B469" s="275"/>
      <c r="C469" s="279"/>
      <c r="D469" s="279"/>
      <c r="E469" s="279"/>
      <c r="F469" s="279"/>
      <c r="G469" s="279"/>
      <c r="H469" s="279"/>
      <c r="I469" s="279"/>
      <c r="J469" s="304"/>
      <c r="K469" s="283"/>
      <c r="L469" s="38">
        <v>2011</v>
      </c>
      <c r="M469" s="59">
        <f t="shared" si="25"/>
        <v>3</v>
      </c>
      <c r="N469" s="59">
        <v>3</v>
      </c>
      <c r="O469" s="59"/>
      <c r="P469" s="59"/>
      <c r="Q469" s="59"/>
      <c r="R469" s="59"/>
      <c r="S469" s="150"/>
    </row>
    <row r="470" spans="1:19" ht="12.75">
      <c r="A470" s="268"/>
      <c r="B470" s="275"/>
      <c r="C470" s="279"/>
      <c r="D470" s="279"/>
      <c r="E470" s="279"/>
      <c r="F470" s="279"/>
      <c r="G470" s="279"/>
      <c r="H470" s="279"/>
      <c r="I470" s="279"/>
      <c r="J470" s="304"/>
      <c r="K470" s="283"/>
      <c r="L470" s="38">
        <v>2012</v>
      </c>
      <c r="M470" s="59">
        <f t="shared" si="25"/>
        <v>50</v>
      </c>
      <c r="N470" s="59">
        <v>50</v>
      </c>
      <c r="O470" s="59"/>
      <c r="P470" s="59"/>
      <c r="Q470" s="59"/>
      <c r="R470" s="59"/>
      <c r="S470" s="150"/>
    </row>
    <row r="471" spans="1:19" ht="12.75">
      <c r="A471" s="268"/>
      <c r="B471" s="275"/>
      <c r="C471" s="279"/>
      <c r="D471" s="279"/>
      <c r="E471" s="279"/>
      <c r="F471" s="279"/>
      <c r="G471" s="279"/>
      <c r="H471" s="279"/>
      <c r="I471" s="279"/>
      <c r="J471" s="304"/>
      <c r="K471" s="283"/>
      <c r="L471" s="38">
        <v>2013</v>
      </c>
      <c r="M471" s="59">
        <f t="shared" si="25"/>
        <v>52</v>
      </c>
      <c r="N471" s="59">
        <v>52</v>
      </c>
      <c r="O471" s="59"/>
      <c r="P471" s="59"/>
      <c r="Q471" s="59"/>
      <c r="R471" s="59"/>
      <c r="S471" s="150"/>
    </row>
    <row r="472" spans="1:19" ht="12.75">
      <c r="A472" s="268"/>
      <c r="B472" s="275"/>
      <c r="C472" s="279"/>
      <c r="D472" s="279"/>
      <c r="E472" s="279"/>
      <c r="F472" s="279"/>
      <c r="G472" s="279"/>
      <c r="H472" s="279"/>
      <c r="I472" s="279"/>
      <c r="J472" s="304"/>
      <c r="K472" s="283"/>
      <c r="L472" s="38">
        <v>2014</v>
      </c>
      <c r="M472" s="59">
        <f t="shared" si="25"/>
        <v>3</v>
      </c>
      <c r="N472" s="59">
        <v>3</v>
      </c>
      <c r="O472" s="59"/>
      <c r="P472" s="59"/>
      <c r="Q472" s="59"/>
      <c r="R472" s="59"/>
      <c r="S472" s="150"/>
    </row>
    <row r="473" spans="1:19" ht="42.75" customHeight="1">
      <c r="A473" s="268"/>
      <c r="B473" s="275"/>
      <c r="C473" s="279"/>
      <c r="D473" s="279"/>
      <c r="E473" s="279"/>
      <c r="F473" s="279"/>
      <c r="G473" s="279"/>
      <c r="H473" s="279"/>
      <c r="I473" s="279"/>
      <c r="J473" s="304"/>
      <c r="K473" s="278"/>
      <c r="L473" s="196">
        <v>2015</v>
      </c>
      <c r="M473" s="60">
        <f t="shared" si="25"/>
        <v>51</v>
      </c>
      <c r="N473" s="60">
        <v>51</v>
      </c>
      <c r="O473" s="60"/>
      <c r="P473" s="60"/>
      <c r="Q473" s="60"/>
      <c r="R473" s="60"/>
      <c r="S473" s="150"/>
    </row>
    <row r="474" spans="1:19" ht="12.75" customHeight="1">
      <c r="A474" s="268"/>
      <c r="B474" s="279" t="s">
        <v>105</v>
      </c>
      <c r="C474" s="279">
        <v>1</v>
      </c>
      <c r="D474" s="279"/>
      <c r="E474" s="279"/>
      <c r="F474" s="279"/>
      <c r="G474" s="279">
        <v>1</v>
      </c>
      <c r="H474" s="279"/>
      <c r="I474" s="279"/>
      <c r="J474" s="280" t="s">
        <v>230</v>
      </c>
      <c r="K474" s="282" t="s">
        <v>284</v>
      </c>
      <c r="L474" s="38">
        <v>2010</v>
      </c>
      <c r="M474" s="59"/>
      <c r="N474" s="59"/>
      <c r="O474" s="59"/>
      <c r="P474" s="59"/>
      <c r="Q474" s="59"/>
      <c r="R474" s="59"/>
      <c r="S474" s="150"/>
    </row>
    <row r="475" spans="1:19" ht="12.75">
      <c r="A475" s="268"/>
      <c r="B475" s="279"/>
      <c r="C475" s="279"/>
      <c r="D475" s="279"/>
      <c r="E475" s="279"/>
      <c r="F475" s="279"/>
      <c r="G475" s="279"/>
      <c r="H475" s="279"/>
      <c r="I475" s="279"/>
      <c r="J475" s="273"/>
      <c r="K475" s="283"/>
      <c r="L475" s="38">
        <v>2011</v>
      </c>
      <c r="M475" s="59"/>
      <c r="N475" s="59"/>
      <c r="O475" s="59"/>
      <c r="P475" s="59"/>
      <c r="Q475" s="59"/>
      <c r="R475" s="59"/>
      <c r="S475" s="150"/>
    </row>
    <row r="476" spans="1:19" ht="12.75">
      <c r="A476" s="268"/>
      <c r="B476" s="279"/>
      <c r="C476" s="279"/>
      <c r="D476" s="279"/>
      <c r="E476" s="279"/>
      <c r="F476" s="279"/>
      <c r="G476" s="279"/>
      <c r="H476" s="279"/>
      <c r="I476" s="279"/>
      <c r="J476" s="273"/>
      <c r="K476" s="283"/>
      <c r="L476" s="38">
        <v>2012</v>
      </c>
      <c r="M476" s="59"/>
      <c r="N476" s="59"/>
      <c r="O476" s="59"/>
      <c r="P476" s="59"/>
      <c r="Q476" s="59"/>
      <c r="R476" s="59"/>
      <c r="S476" s="150"/>
    </row>
    <row r="477" spans="1:19" ht="12.75">
      <c r="A477" s="268"/>
      <c r="B477" s="279"/>
      <c r="C477" s="279"/>
      <c r="D477" s="279"/>
      <c r="E477" s="279"/>
      <c r="F477" s="279"/>
      <c r="G477" s="279"/>
      <c r="H477" s="279"/>
      <c r="I477" s="279"/>
      <c r="J477" s="273"/>
      <c r="K477" s="283"/>
      <c r="L477" s="38">
        <v>2013</v>
      </c>
      <c r="M477" s="59">
        <f t="shared" si="25"/>
        <v>207</v>
      </c>
      <c r="N477" s="59">
        <v>187</v>
      </c>
      <c r="O477" s="59"/>
      <c r="P477" s="59">
        <v>20</v>
      </c>
      <c r="Q477" s="59"/>
      <c r="R477" s="59"/>
      <c r="S477" s="150"/>
    </row>
    <row r="478" spans="1:19" ht="12.75">
      <c r="A478" s="268"/>
      <c r="B478" s="279"/>
      <c r="C478" s="279"/>
      <c r="D478" s="279"/>
      <c r="E478" s="279"/>
      <c r="F478" s="279"/>
      <c r="G478" s="279"/>
      <c r="H478" s="279"/>
      <c r="I478" s="279"/>
      <c r="J478" s="273"/>
      <c r="K478" s="283"/>
      <c r="L478" s="38">
        <v>2014</v>
      </c>
      <c r="M478" s="59"/>
      <c r="N478" s="59"/>
      <c r="O478" s="59"/>
      <c r="P478" s="59"/>
      <c r="Q478" s="59"/>
      <c r="R478" s="59"/>
      <c r="S478" s="150"/>
    </row>
    <row r="479" spans="1:19" ht="48" customHeight="1">
      <c r="A479" s="269"/>
      <c r="B479" s="279"/>
      <c r="C479" s="279"/>
      <c r="D479" s="279"/>
      <c r="E479" s="279"/>
      <c r="F479" s="279"/>
      <c r="G479" s="279"/>
      <c r="H479" s="279"/>
      <c r="I479" s="279"/>
      <c r="J479" s="274"/>
      <c r="K479" s="278"/>
      <c r="L479" s="38">
        <v>2015</v>
      </c>
      <c r="M479" s="59"/>
      <c r="N479" s="59"/>
      <c r="O479" s="59"/>
      <c r="P479" s="59"/>
      <c r="Q479" s="59"/>
      <c r="R479" s="59"/>
      <c r="S479" s="150"/>
    </row>
    <row r="480" spans="1:19" ht="15.75">
      <c r="A480" s="276" t="s">
        <v>90</v>
      </c>
      <c r="B480" s="276"/>
      <c r="C480" s="276"/>
      <c r="D480" s="276"/>
      <c r="E480" s="276"/>
      <c r="F480" s="276"/>
      <c r="G480" s="276"/>
      <c r="H480" s="276"/>
      <c r="I480" s="276"/>
      <c r="J480" s="276"/>
      <c r="K480" s="277"/>
      <c r="L480" s="47" t="s">
        <v>25</v>
      </c>
      <c r="M480" s="58">
        <f aca="true" t="shared" si="28" ref="M480:M509">SUM(N480:R480)</f>
        <v>2078</v>
      </c>
      <c r="N480" s="58">
        <f>SUM(N481:N486)</f>
        <v>1372</v>
      </c>
      <c r="O480" s="58"/>
      <c r="P480" s="58">
        <f>SUM(P481:P486)</f>
        <v>706</v>
      </c>
      <c r="Q480" s="59"/>
      <c r="R480" s="59"/>
      <c r="S480" s="150"/>
    </row>
    <row r="481" spans="1:19" ht="12.75">
      <c r="A481" s="66"/>
      <c r="B481" s="56"/>
      <c r="C481" s="56"/>
      <c r="D481" s="56"/>
      <c r="E481" s="56"/>
      <c r="F481" s="56"/>
      <c r="G481" s="56"/>
      <c r="H481" s="56"/>
      <c r="I481" s="56"/>
      <c r="J481" s="64"/>
      <c r="K481" s="253"/>
      <c r="L481" s="38">
        <v>2010</v>
      </c>
      <c r="M481" s="59">
        <f t="shared" si="28"/>
        <v>261</v>
      </c>
      <c r="N481" s="59">
        <f>N487+N493+N499+N505</f>
        <v>150</v>
      </c>
      <c r="O481" s="59"/>
      <c r="P481" s="59">
        <f aca="true" t="shared" si="29" ref="N481:P484">P487+P493+P499+P505</f>
        <v>111</v>
      </c>
      <c r="Q481" s="59"/>
      <c r="R481" s="59"/>
      <c r="S481" s="150"/>
    </row>
    <row r="482" spans="1:19" ht="12.75">
      <c r="A482" s="66"/>
      <c r="B482" s="56"/>
      <c r="C482" s="56"/>
      <c r="D482" s="56"/>
      <c r="E482" s="56"/>
      <c r="F482" s="56"/>
      <c r="G482" s="56"/>
      <c r="H482" s="56"/>
      <c r="I482" s="56"/>
      <c r="J482" s="64"/>
      <c r="K482" s="253"/>
      <c r="L482" s="38">
        <v>2011</v>
      </c>
      <c r="M482" s="59">
        <f t="shared" si="28"/>
        <v>468</v>
      </c>
      <c r="N482" s="59">
        <f t="shared" si="29"/>
        <v>337</v>
      </c>
      <c r="O482" s="59"/>
      <c r="P482" s="59">
        <f t="shared" si="29"/>
        <v>131</v>
      </c>
      <c r="Q482" s="59"/>
      <c r="R482" s="59"/>
      <c r="S482" s="150"/>
    </row>
    <row r="483" spans="1:19" ht="12.75">
      <c r="A483" s="66"/>
      <c r="B483" s="56"/>
      <c r="C483" s="56"/>
      <c r="D483" s="56"/>
      <c r="E483" s="56"/>
      <c r="F483" s="56"/>
      <c r="G483" s="56"/>
      <c r="H483" s="56"/>
      <c r="I483" s="56"/>
      <c r="J483" s="64"/>
      <c r="K483" s="253"/>
      <c r="L483" s="38">
        <v>2012</v>
      </c>
      <c r="M483" s="59">
        <f t="shared" si="28"/>
        <v>310</v>
      </c>
      <c r="N483" s="59">
        <f t="shared" si="29"/>
        <v>199</v>
      </c>
      <c r="O483" s="59"/>
      <c r="P483" s="59">
        <f t="shared" si="29"/>
        <v>111</v>
      </c>
      <c r="Q483" s="59"/>
      <c r="R483" s="59"/>
      <c r="S483" s="150"/>
    </row>
    <row r="484" spans="1:19" ht="12.75">
      <c r="A484" s="66"/>
      <c r="B484" s="56"/>
      <c r="C484" s="56"/>
      <c r="D484" s="56"/>
      <c r="E484" s="56"/>
      <c r="F484" s="56"/>
      <c r="G484" s="56"/>
      <c r="H484" s="56"/>
      <c r="I484" s="56"/>
      <c r="J484" s="64"/>
      <c r="K484" s="253"/>
      <c r="L484" s="38">
        <v>2013</v>
      </c>
      <c r="M484" s="59">
        <f t="shared" si="28"/>
        <v>261</v>
      </c>
      <c r="N484" s="59">
        <f t="shared" si="29"/>
        <v>150</v>
      </c>
      <c r="O484" s="59"/>
      <c r="P484" s="59">
        <f t="shared" si="29"/>
        <v>111</v>
      </c>
      <c r="Q484" s="59"/>
      <c r="R484" s="59"/>
      <c r="S484" s="150"/>
    </row>
    <row r="485" spans="1:19" ht="12.75">
      <c r="A485" s="66"/>
      <c r="B485" s="56"/>
      <c r="C485" s="56"/>
      <c r="D485" s="56"/>
      <c r="E485" s="56"/>
      <c r="F485" s="56"/>
      <c r="G485" s="56"/>
      <c r="H485" s="56"/>
      <c r="I485" s="56"/>
      <c r="J485" s="64"/>
      <c r="K485" s="253"/>
      <c r="L485" s="38">
        <v>2014</v>
      </c>
      <c r="M485" s="59">
        <f t="shared" si="28"/>
        <v>517</v>
      </c>
      <c r="N485" s="59">
        <f aca="true" t="shared" si="30" ref="N485:P486">N491+N497+N503+N509</f>
        <v>386</v>
      </c>
      <c r="O485" s="59"/>
      <c r="P485" s="59">
        <f t="shared" si="30"/>
        <v>131</v>
      </c>
      <c r="Q485" s="59"/>
      <c r="R485" s="59"/>
      <c r="S485" s="150"/>
    </row>
    <row r="486" spans="1:19" ht="12.75">
      <c r="A486" s="66"/>
      <c r="B486" s="56"/>
      <c r="C486" s="56"/>
      <c r="D486" s="56"/>
      <c r="E486" s="56"/>
      <c r="F486" s="56"/>
      <c r="G486" s="56"/>
      <c r="H486" s="56"/>
      <c r="I486" s="56"/>
      <c r="J486" s="64"/>
      <c r="K486" s="253"/>
      <c r="L486" s="38">
        <v>2015</v>
      </c>
      <c r="M486" s="59">
        <f t="shared" si="28"/>
        <v>261</v>
      </c>
      <c r="N486" s="59">
        <f t="shared" si="30"/>
        <v>150</v>
      </c>
      <c r="O486" s="59"/>
      <c r="P486" s="59">
        <f t="shared" si="30"/>
        <v>111</v>
      </c>
      <c r="Q486" s="59"/>
      <c r="R486" s="59"/>
      <c r="S486" s="150"/>
    </row>
    <row r="487" spans="1:19" ht="12.75" customHeight="1">
      <c r="A487" s="267" t="s">
        <v>231</v>
      </c>
      <c r="B487" s="279" t="s">
        <v>105</v>
      </c>
      <c r="C487" s="279">
        <v>14</v>
      </c>
      <c r="D487" s="279">
        <v>2</v>
      </c>
      <c r="E487" s="279">
        <v>2</v>
      </c>
      <c r="F487" s="279">
        <v>2</v>
      </c>
      <c r="G487" s="279">
        <v>2</v>
      </c>
      <c r="H487" s="279">
        <v>3</v>
      </c>
      <c r="I487" s="279">
        <v>3</v>
      </c>
      <c r="J487" s="304" t="s">
        <v>227</v>
      </c>
      <c r="K487" s="282" t="s">
        <v>284</v>
      </c>
      <c r="L487" s="38">
        <v>2010</v>
      </c>
      <c r="M487" s="59">
        <f t="shared" si="28"/>
        <v>95</v>
      </c>
      <c r="N487" s="59"/>
      <c r="O487" s="59"/>
      <c r="P487" s="59">
        <v>95</v>
      </c>
      <c r="Q487" s="59"/>
      <c r="R487" s="59"/>
      <c r="S487" s="150"/>
    </row>
    <row r="488" spans="1:19" ht="12.75">
      <c r="A488" s="268"/>
      <c r="B488" s="279"/>
      <c r="C488" s="279"/>
      <c r="D488" s="279"/>
      <c r="E488" s="279"/>
      <c r="F488" s="279"/>
      <c r="G488" s="279"/>
      <c r="H488" s="279"/>
      <c r="I488" s="279"/>
      <c r="J488" s="304"/>
      <c r="K488" s="283"/>
      <c r="L488" s="38">
        <v>2011</v>
      </c>
      <c r="M488" s="59">
        <f t="shared" si="28"/>
        <v>95</v>
      </c>
      <c r="N488" s="59"/>
      <c r="O488" s="59"/>
      <c r="P488" s="59">
        <v>95</v>
      </c>
      <c r="Q488" s="59"/>
      <c r="R488" s="59"/>
      <c r="S488" s="150"/>
    </row>
    <row r="489" spans="1:19" ht="12.75">
      <c r="A489" s="268"/>
      <c r="B489" s="279"/>
      <c r="C489" s="279"/>
      <c r="D489" s="279"/>
      <c r="E489" s="279"/>
      <c r="F489" s="279"/>
      <c r="G489" s="279"/>
      <c r="H489" s="279"/>
      <c r="I489" s="279"/>
      <c r="J489" s="304"/>
      <c r="K489" s="283"/>
      <c r="L489" s="38">
        <v>2012</v>
      </c>
      <c r="M489" s="59">
        <f t="shared" si="28"/>
        <v>95</v>
      </c>
      <c r="N489" s="59"/>
      <c r="O489" s="59"/>
      <c r="P489" s="59">
        <v>95</v>
      </c>
      <c r="Q489" s="59"/>
      <c r="R489" s="59"/>
      <c r="S489" s="150"/>
    </row>
    <row r="490" spans="1:19" ht="12.75">
      <c r="A490" s="268"/>
      <c r="B490" s="279"/>
      <c r="C490" s="279"/>
      <c r="D490" s="279"/>
      <c r="E490" s="279"/>
      <c r="F490" s="279"/>
      <c r="G490" s="279"/>
      <c r="H490" s="279"/>
      <c r="I490" s="279"/>
      <c r="J490" s="304"/>
      <c r="K490" s="283"/>
      <c r="L490" s="38">
        <v>2013</v>
      </c>
      <c r="M490" s="59">
        <f t="shared" si="28"/>
        <v>95</v>
      </c>
      <c r="N490" s="59"/>
      <c r="O490" s="59"/>
      <c r="P490" s="59">
        <v>95</v>
      </c>
      <c r="Q490" s="59"/>
      <c r="R490" s="59"/>
      <c r="S490" s="150"/>
    </row>
    <row r="491" spans="1:19" ht="12.75">
      <c r="A491" s="268"/>
      <c r="B491" s="279"/>
      <c r="C491" s="279"/>
      <c r="D491" s="279"/>
      <c r="E491" s="279"/>
      <c r="F491" s="279"/>
      <c r="G491" s="279"/>
      <c r="H491" s="279"/>
      <c r="I491" s="279"/>
      <c r="J491" s="304"/>
      <c r="K491" s="283"/>
      <c r="L491" s="38">
        <v>2014</v>
      </c>
      <c r="M491" s="59">
        <f t="shared" si="28"/>
        <v>95</v>
      </c>
      <c r="N491" s="59"/>
      <c r="O491" s="59"/>
      <c r="P491" s="59">
        <v>95</v>
      </c>
      <c r="Q491" s="59"/>
      <c r="R491" s="59"/>
      <c r="S491" s="150"/>
    </row>
    <row r="492" spans="1:19" ht="50.25" customHeight="1">
      <c r="A492" s="268"/>
      <c r="B492" s="279"/>
      <c r="C492" s="279"/>
      <c r="D492" s="279"/>
      <c r="E492" s="279"/>
      <c r="F492" s="279"/>
      <c r="G492" s="279"/>
      <c r="H492" s="279"/>
      <c r="I492" s="279"/>
      <c r="J492" s="304"/>
      <c r="K492" s="278"/>
      <c r="L492" s="38">
        <v>2015</v>
      </c>
      <c r="M492" s="59">
        <f t="shared" si="28"/>
        <v>95</v>
      </c>
      <c r="N492" s="59"/>
      <c r="O492" s="59"/>
      <c r="P492" s="59">
        <v>95</v>
      </c>
      <c r="Q492" s="59"/>
      <c r="R492" s="59"/>
      <c r="S492" s="150"/>
    </row>
    <row r="493" spans="1:19" ht="12.75" customHeight="1">
      <c r="A493" s="268"/>
      <c r="B493" s="279" t="s">
        <v>105</v>
      </c>
      <c r="C493" s="279">
        <v>21</v>
      </c>
      <c r="D493" s="279">
        <v>4</v>
      </c>
      <c r="E493" s="279">
        <v>4</v>
      </c>
      <c r="F493" s="279">
        <v>4</v>
      </c>
      <c r="G493" s="279">
        <v>4</v>
      </c>
      <c r="H493" s="279">
        <v>4</v>
      </c>
      <c r="I493" s="279">
        <v>5</v>
      </c>
      <c r="J493" s="304" t="s">
        <v>228</v>
      </c>
      <c r="K493" s="282" t="s">
        <v>284</v>
      </c>
      <c r="L493" s="38">
        <v>2010</v>
      </c>
      <c r="M493" s="59">
        <f t="shared" si="28"/>
        <v>165</v>
      </c>
      <c r="N493" s="59">
        <v>149</v>
      </c>
      <c r="O493" s="59"/>
      <c r="P493" s="59">
        <v>16</v>
      </c>
      <c r="Q493" s="59"/>
      <c r="R493" s="59"/>
      <c r="S493" s="150"/>
    </row>
    <row r="494" spans="1:19" ht="12.75">
      <c r="A494" s="268"/>
      <c r="B494" s="279"/>
      <c r="C494" s="279"/>
      <c r="D494" s="279"/>
      <c r="E494" s="279"/>
      <c r="F494" s="279"/>
      <c r="G494" s="279"/>
      <c r="H494" s="279"/>
      <c r="I494" s="279"/>
      <c r="J494" s="304"/>
      <c r="K494" s="283"/>
      <c r="L494" s="38">
        <v>2011</v>
      </c>
      <c r="M494" s="59">
        <f t="shared" si="28"/>
        <v>165</v>
      </c>
      <c r="N494" s="59">
        <v>149</v>
      </c>
      <c r="O494" s="59"/>
      <c r="P494" s="59">
        <v>16</v>
      </c>
      <c r="Q494" s="59"/>
      <c r="R494" s="59"/>
      <c r="S494" s="150"/>
    </row>
    <row r="495" spans="1:19" ht="12.75">
      <c r="A495" s="268"/>
      <c r="B495" s="279"/>
      <c r="C495" s="279"/>
      <c r="D495" s="279"/>
      <c r="E495" s="279"/>
      <c r="F495" s="279"/>
      <c r="G495" s="279"/>
      <c r="H495" s="279"/>
      <c r="I495" s="279"/>
      <c r="J495" s="304"/>
      <c r="K495" s="283"/>
      <c r="L495" s="38">
        <v>2012</v>
      </c>
      <c r="M495" s="59">
        <f t="shared" si="28"/>
        <v>165</v>
      </c>
      <c r="N495" s="59">
        <v>149</v>
      </c>
      <c r="O495" s="59"/>
      <c r="P495" s="59">
        <v>16</v>
      </c>
      <c r="Q495" s="59"/>
      <c r="R495" s="59"/>
      <c r="S495" s="150"/>
    </row>
    <row r="496" spans="1:19" ht="12.75">
      <c r="A496" s="268"/>
      <c r="B496" s="279"/>
      <c r="C496" s="279"/>
      <c r="D496" s="279"/>
      <c r="E496" s="279"/>
      <c r="F496" s="279"/>
      <c r="G496" s="279"/>
      <c r="H496" s="279"/>
      <c r="I496" s="279"/>
      <c r="J496" s="304"/>
      <c r="K496" s="283"/>
      <c r="L496" s="38">
        <v>2013</v>
      </c>
      <c r="M496" s="59">
        <f t="shared" si="28"/>
        <v>165</v>
      </c>
      <c r="N496" s="59">
        <v>149</v>
      </c>
      <c r="O496" s="59"/>
      <c r="P496" s="59">
        <v>16</v>
      </c>
      <c r="Q496" s="59"/>
      <c r="R496" s="59"/>
      <c r="S496" s="150"/>
    </row>
    <row r="497" spans="1:19" ht="12.75">
      <c r="A497" s="268"/>
      <c r="B497" s="279"/>
      <c r="C497" s="279"/>
      <c r="D497" s="279"/>
      <c r="E497" s="279"/>
      <c r="F497" s="279"/>
      <c r="G497" s="279"/>
      <c r="H497" s="279"/>
      <c r="I497" s="279"/>
      <c r="J497" s="304"/>
      <c r="K497" s="283"/>
      <c r="L497" s="38">
        <v>2014</v>
      </c>
      <c r="M497" s="59">
        <f t="shared" si="28"/>
        <v>165</v>
      </c>
      <c r="N497" s="59">
        <v>149</v>
      </c>
      <c r="O497" s="59"/>
      <c r="P497" s="59">
        <v>16</v>
      </c>
      <c r="Q497" s="59"/>
      <c r="R497" s="59"/>
      <c r="S497" s="150"/>
    </row>
    <row r="498" spans="1:19" ht="73.5" customHeight="1">
      <c r="A498" s="268"/>
      <c r="B498" s="279"/>
      <c r="C498" s="279"/>
      <c r="D498" s="279"/>
      <c r="E498" s="279"/>
      <c r="F498" s="279"/>
      <c r="G498" s="279"/>
      <c r="H498" s="279"/>
      <c r="I498" s="279"/>
      <c r="J498" s="304"/>
      <c r="K498" s="278"/>
      <c r="L498" s="38">
        <v>2015</v>
      </c>
      <c r="M498" s="59">
        <f t="shared" si="28"/>
        <v>165</v>
      </c>
      <c r="N498" s="59">
        <v>149</v>
      </c>
      <c r="O498" s="59"/>
      <c r="P498" s="59">
        <v>16</v>
      </c>
      <c r="Q498" s="59"/>
      <c r="R498" s="59"/>
      <c r="S498" s="150"/>
    </row>
    <row r="499" spans="1:19" ht="12.75" customHeight="1">
      <c r="A499" s="268"/>
      <c r="B499" s="275" t="s">
        <v>234</v>
      </c>
      <c r="C499" s="279">
        <v>16</v>
      </c>
      <c r="D499" s="279">
        <v>1</v>
      </c>
      <c r="E499" s="279">
        <v>1</v>
      </c>
      <c r="F499" s="279">
        <v>6</v>
      </c>
      <c r="G499" s="279">
        <v>1</v>
      </c>
      <c r="H499" s="279">
        <v>6</v>
      </c>
      <c r="I499" s="279">
        <v>1</v>
      </c>
      <c r="J499" s="304" t="s">
        <v>229</v>
      </c>
      <c r="K499" s="282" t="s">
        <v>284</v>
      </c>
      <c r="L499" s="38">
        <v>2010</v>
      </c>
      <c r="M499" s="59">
        <f t="shared" si="28"/>
        <v>1</v>
      </c>
      <c r="N499" s="59">
        <v>1</v>
      </c>
      <c r="O499" s="59"/>
      <c r="P499" s="59"/>
      <c r="Q499" s="59"/>
      <c r="R499" s="59"/>
      <c r="S499" s="150"/>
    </row>
    <row r="500" spans="1:19" ht="12.75">
      <c r="A500" s="268"/>
      <c r="B500" s="275"/>
      <c r="C500" s="279"/>
      <c r="D500" s="279"/>
      <c r="E500" s="279"/>
      <c r="F500" s="279"/>
      <c r="G500" s="279"/>
      <c r="H500" s="279"/>
      <c r="I500" s="279"/>
      <c r="J500" s="304"/>
      <c r="K500" s="283"/>
      <c r="L500" s="38">
        <v>2011</v>
      </c>
      <c r="M500" s="59">
        <f t="shared" si="28"/>
        <v>1</v>
      </c>
      <c r="N500" s="59">
        <v>1</v>
      </c>
      <c r="O500" s="59"/>
      <c r="P500" s="59"/>
      <c r="Q500" s="59"/>
      <c r="R500" s="59"/>
      <c r="S500" s="150"/>
    </row>
    <row r="501" spans="1:19" ht="12.75">
      <c r="A501" s="268"/>
      <c r="B501" s="275"/>
      <c r="C501" s="279"/>
      <c r="D501" s="279"/>
      <c r="E501" s="279"/>
      <c r="F501" s="279"/>
      <c r="G501" s="279"/>
      <c r="H501" s="279"/>
      <c r="I501" s="279"/>
      <c r="J501" s="304"/>
      <c r="K501" s="283"/>
      <c r="L501" s="38">
        <v>2012</v>
      </c>
      <c r="M501" s="59">
        <f t="shared" si="28"/>
        <v>50</v>
      </c>
      <c r="N501" s="59">
        <v>50</v>
      </c>
      <c r="O501" s="59"/>
      <c r="P501" s="59"/>
      <c r="Q501" s="59"/>
      <c r="R501" s="59"/>
      <c r="S501" s="150"/>
    </row>
    <row r="502" spans="1:19" ht="12.75">
      <c r="A502" s="268"/>
      <c r="B502" s="275"/>
      <c r="C502" s="279"/>
      <c r="D502" s="279"/>
      <c r="E502" s="279"/>
      <c r="F502" s="279"/>
      <c r="G502" s="279"/>
      <c r="H502" s="279"/>
      <c r="I502" s="279"/>
      <c r="J502" s="304"/>
      <c r="K502" s="283"/>
      <c r="L502" s="38">
        <v>2013</v>
      </c>
      <c r="M502" s="59">
        <f t="shared" si="28"/>
        <v>1</v>
      </c>
      <c r="N502" s="59">
        <v>1</v>
      </c>
      <c r="O502" s="59"/>
      <c r="P502" s="59"/>
      <c r="Q502" s="59"/>
      <c r="R502" s="59"/>
      <c r="S502" s="150"/>
    </row>
    <row r="503" spans="1:19" ht="12.75">
      <c r="A503" s="268"/>
      <c r="B503" s="275"/>
      <c r="C503" s="279"/>
      <c r="D503" s="279"/>
      <c r="E503" s="279"/>
      <c r="F503" s="279"/>
      <c r="G503" s="279"/>
      <c r="H503" s="279"/>
      <c r="I503" s="279"/>
      <c r="J503" s="304"/>
      <c r="K503" s="283"/>
      <c r="L503" s="38">
        <v>2014</v>
      </c>
      <c r="M503" s="59">
        <f t="shared" si="28"/>
        <v>50</v>
      </c>
      <c r="N503" s="59">
        <v>50</v>
      </c>
      <c r="O503" s="59"/>
      <c r="P503" s="59"/>
      <c r="Q503" s="59"/>
      <c r="R503" s="59"/>
      <c r="S503" s="150"/>
    </row>
    <row r="504" spans="1:19" ht="57" customHeight="1">
      <c r="A504" s="268"/>
      <c r="B504" s="275"/>
      <c r="C504" s="279"/>
      <c r="D504" s="279"/>
      <c r="E504" s="279"/>
      <c r="F504" s="279"/>
      <c r="G504" s="279"/>
      <c r="H504" s="279"/>
      <c r="I504" s="279"/>
      <c r="J504" s="304"/>
      <c r="K504" s="278"/>
      <c r="L504" s="38">
        <v>2015</v>
      </c>
      <c r="M504" s="59">
        <f t="shared" si="28"/>
        <v>1</v>
      </c>
      <c r="N504" s="59">
        <v>1</v>
      </c>
      <c r="O504" s="59"/>
      <c r="P504" s="59"/>
      <c r="Q504" s="59"/>
      <c r="R504" s="59"/>
      <c r="S504" s="150"/>
    </row>
    <row r="505" spans="1:19" ht="12.75" customHeight="1">
      <c r="A505" s="268"/>
      <c r="B505" s="279" t="s">
        <v>105</v>
      </c>
      <c r="C505" s="279">
        <v>2</v>
      </c>
      <c r="D505" s="279"/>
      <c r="E505" s="279">
        <v>1</v>
      </c>
      <c r="F505" s="279"/>
      <c r="G505" s="279"/>
      <c r="H505" s="279">
        <v>1</v>
      </c>
      <c r="I505" s="279"/>
      <c r="J505" s="280" t="s">
        <v>230</v>
      </c>
      <c r="K505" s="282" t="s">
        <v>284</v>
      </c>
      <c r="L505" s="38">
        <v>2010</v>
      </c>
      <c r="M505" s="59"/>
      <c r="N505" s="59"/>
      <c r="O505" s="59"/>
      <c r="P505" s="59"/>
      <c r="Q505" s="59"/>
      <c r="R505" s="59"/>
      <c r="S505" s="150"/>
    </row>
    <row r="506" spans="1:19" ht="12.75">
      <c r="A506" s="268"/>
      <c r="B506" s="279"/>
      <c r="C506" s="279"/>
      <c r="D506" s="279"/>
      <c r="E506" s="279"/>
      <c r="F506" s="279"/>
      <c r="G506" s="279"/>
      <c r="H506" s="279"/>
      <c r="I506" s="279"/>
      <c r="J506" s="273"/>
      <c r="K506" s="283"/>
      <c r="L506" s="38">
        <v>2011</v>
      </c>
      <c r="M506" s="59">
        <f t="shared" si="28"/>
        <v>207</v>
      </c>
      <c r="N506" s="59">
        <v>187</v>
      </c>
      <c r="O506" s="59"/>
      <c r="P506" s="59">
        <v>20</v>
      </c>
      <c r="Q506" s="59"/>
      <c r="R506" s="59"/>
      <c r="S506" s="150"/>
    </row>
    <row r="507" spans="1:19" ht="12.75">
      <c r="A507" s="268"/>
      <c r="B507" s="279"/>
      <c r="C507" s="279"/>
      <c r="D507" s="279"/>
      <c r="E507" s="279"/>
      <c r="F507" s="279"/>
      <c r="G507" s="279"/>
      <c r="H507" s="279"/>
      <c r="I507" s="279"/>
      <c r="J507" s="273"/>
      <c r="K507" s="283"/>
      <c r="L507" s="38">
        <v>2012</v>
      </c>
      <c r="M507" s="59"/>
      <c r="N507" s="59"/>
      <c r="O507" s="59"/>
      <c r="P507" s="59"/>
      <c r="Q507" s="59"/>
      <c r="R507" s="59"/>
      <c r="S507" s="150"/>
    </row>
    <row r="508" spans="1:19" ht="12.75">
      <c r="A508" s="268"/>
      <c r="B508" s="279"/>
      <c r="C508" s="279"/>
      <c r="D508" s="279"/>
      <c r="E508" s="279"/>
      <c r="F508" s="279"/>
      <c r="G508" s="279"/>
      <c r="H508" s="279"/>
      <c r="I508" s="279"/>
      <c r="J508" s="273"/>
      <c r="K508" s="283"/>
      <c r="L508" s="38">
        <v>2013</v>
      </c>
      <c r="M508" s="59"/>
      <c r="N508" s="59"/>
      <c r="O508" s="59"/>
      <c r="P508" s="59"/>
      <c r="Q508" s="59"/>
      <c r="R508" s="59"/>
      <c r="S508" s="150"/>
    </row>
    <row r="509" spans="1:19" ht="12.75">
      <c r="A509" s="268"/>
      <c r="B509" s="279"/>
      <c r="C509" s="279"/>
      <c r="D509" s="279"/>
      <c r="E509" s="279"/>
      <c r="F509" s="279"/>
      <c r="G509" s="279"/>
      <c r="H509" s="279"/>
      <c r="I509" s="279"/>
      <c r="J509" s="273"/>
      <c r="K509" s="283"/>
      <c r="L509" s="38">
        <v>2014</v>
      </c>
      <c r="M509" s="59">
        <f t="shared" si="28"/>
        <v>207</v>
      </c>
      <c r="N509" s="59">
        <v>187</v>
      </c>
      <c r="O509" s="59"/>
      <c r="P509" s="59">
        <v>20</v>
      </c>
      <c r="Q509" s="59"/>
      <c r="R509" s="59"/>
      <c r="S509" s="150"/>
    </row>
    <row r="510" spans="1:19" ht="52.5" customHeight="1">
      <c r="A510" s="269"/>
      <c r="B510" s="279"/>
      <c r="C510" s="279"/>
      <c r="D510" s="279"/>
      <c r="E510" s="279"/>
      <c r="F510" s="279"/>
      <c r="G510" s="279"/>
      <c r="H510" s="279"/>
      <c r="I510" s="279"/>
      <c r="J510" s="274"/>
      <c r="K510" s="278"/>
      <c r="L510" s="38">
        <v>2015</v>
      </c>
      <c r="M510" s="59"/>
      <c r="N510" s="59"/>
      <c r="O510" s="59"/>
      <c r="P510" s="59"/>
      <c r="Q510" s="59"/>
      <c r="R510" s="59"/>
      <c r="S510" s="150"/>
    </row>
    <row r="511" spans="1:23" ht="12.75">
      <c r="A511" s="328" t="s">
        <v>23</v>
      </c>
      <c r="B511" s="265" t="s">
        <v>176</v>
      </c>
      <c r="C511" s="265" t="s">
        <v>176</v>
      </c>
      <c r="D511" s="265" t="s">
        <v>176</v>
      </c>
      <c r="E511" s="265" t="s">
        <v>176</v>
      </c>
      <c r="F511" s="265" t="s">
        <v>176</v>
      </c>
      <c r="G511" s="265" t="s">
        <v>176</v>
      </c>
      <c r="H511" s="265" t="s">
        <v>176</v>
      </c>
      <c r="I511" s="265" t="s">
        <v>176</v>
      </c>
      <c r="J511" s="323" t="s">
        <v>176</v>
      </c>
      <c r="K511" s="326" t="s">
        <v>176</v>
      </c>
      <c r="L511" s="47" t="s">
        <v>25</v>
      </c>
      <c r="M511" s="61">
        <f>M480+M449+M424+M399+M368+M343+M312+M281+M250+M225+M194+M169+M144+M113+M88+M63+M32+M7</f>
        <v>60144.600000000006</v>
      </c>
      <c r="N511" s="61">
        <f>N480+N449+N424+N399+N368+N343+N312+N281+N250+N225+N194+N169+N144+N113+N88+N63+N32+N7</f>
        <v>31417.6</v>
      </c>
      <c r="O511" s="61"/>
      <c r="P511" s="61">
        <f aca="true" t="shared" si="31" ref="P511:P517">P480+P449+P424+P399+P368+P343+P312+P281+P250+P225+P194+P169+P144+P113+P88+P63+P32+P7</f>
        <v>28727</v>
      </c>
      <c r="Q511" s="61"/>
      <c r="R511" s="61"/>
      <c r="S511" s="150"/>
      <c r="U511" s="150"/>
      <c r="V511" s="150"/>
      <c r="W511" s="150"/>
    </row>
    <row r="512" spans="1:22" ht="12.75">
      <c r="A512" s="329"/>
      <c r="B512" s="266"/>
      <c r="C512" s="266"/>
      <c r="D512" s="266"/>
      <c r="E512" s="266"/>
      <c r="F512" s="266"/>
      <c r="G512" s="266"/>
      <c r="H512" s="266"/>
      <c r="I512" s="266"/>
      <c r="J512" s="324"/>
      <c r="K512" s="327"/>
      <c r="L512" s="47">
        <v>2010</v>
      </c>
      <c r="M512" s="61">
        <f aca="true" t="shared" si="32" ref="M512:N517">M481+M450+M425+M400+M369+M344+M313+M282+M251+M226+M195+M170+M145+M114+M89+M64+M33+M8</f>
        <v>15743.8</v>
      </c>
      <c r="N512" s="61">
        <f t="shared" si="32"/>
        <v>4679.8</v>
      </c>
      <c r="O512" s="61"/>
      <c r="P512" s="61">
        <f t="shared" si="31"/>
        <v>11064</v>
      </c>
      <c r="Q512" s="61"/>
      <c r="R512" s="61"/>
      <c r="S512" s="150"/>
      <c r="V512" s="150"/>
    </row>
    <row r="513" spans="1:19" ht="12.75">
      <c r="A513" s="329"/>
      <c r="B513" s="266"/>
      <c r="C513" s="266"/>
      <c r="D513" s="266"/>
      <c r="E513" s="266"/>
      <c r="F513" s="266"/>
      <c r="G513" s="266"/>
      <c r="H513" s="266"/>
      <c r="I513" s="266"/>
      <c r="J513" s="324"/>
      <c r="K513" s="327"/>
      <c r="L513" s="47">
        <v>2011</v>
      </c>
      <c r="M513" s="61">
        <f t="shared" si="32"/>
        <v>9558.199999999999</v>
      </c>
      <c r="N513" s="61">
        <f t="shared" si="32"/>
        <v>5193.2</v>
      </c>
      <c r="O513" s="61"/>
      <c r="P513" s="61">
        <f t="shared" si="31"/>
        <v>4365</v>
      </c>
      <c r="Q513" s="61"/>
      <c r="R513" s="61"/>
      <c r="S513" s="150"/>
    </row>
    <row r="514" spans="1:22" ht="12.75">
      <c r="A514" s="329"/>
      <c r="B514" s="266"/>
      <c r="C514" s="266"/>
      <c r="D514" s="266"/>
      <c r="E514" s="266"/>
      <c r="F514" s="266"/>
      <c r="G514" s="266"/>
      <c r="H514" s="266"/>
      <c r="I514" s="266"/>
      <c r="J514" s="324"/>
      <c r="K514" s="327"/>
      <c r="L514" s="47">
        <v>2012</v>
      </c>
      <c r="M514" s="61">
        <f t="shared" si="32"/>
        <v>8716.8</v>
      </c>
      <c r="N514" s="61">
        <f t="shared" si="32"/>
        <v>5384.8</v>
      </c>
      <c r="O514" s="61"/>
      <c r="P514" s="61">
        <f t="shared" si="31"/>
        <v>3332</v>
      </c>
      <c r="Q514" s="61"/>
      <c r="R514" s="61"/>
      <c r="S514" s="150"/>
      <c r="V514" s="150"/>
    </row>
    <row r="515" spans="1:19" ht="12.75">
      <c r="A515" s="329"/>
      <c r="B515" s="266"/>
      <c r="C515" s="266"/>
      <c r="D515" s="266"/>
      <c r="E515" s="266"/>
      <c r="F515" s="266"/>
      <c r="G515" s="266"/>
      <c r="H515" s="266"/>
      <c r="I515" s="266"/>
      <c r="J515" s="324"/>
      <c r="K515" s="327"/>
      <c r="L515" s="47">
        <v>2013</v>
      </c>
      <c r="M515" s="61">
        <f t="shared" si="32"/>
        <v>8603.199999999999</v>
      </c>
      <c r="N515" s="61">
        <f t="shared" si="32"/>
        <v>5291.2</v>
      </c>
      <c r="O515" s="61"/>
      <c r="P515" s="61">
        <f t="shared" si="31"/>
        <v>3312</v>
      </c>
      <c r="Q515" s="61"/>
      <c r="R515" s="61"/>
      <c r="S515" s="150"/>
    </row>
    <row r="516" spans="1:19" ht="12.75">
      <c r="A516" s="329"/>
      <c r="B516" s="266"/>
      <c r="C516" s="266"/>
      <c r="D516" s="266"/>
      <c r="E516" s="266"/>
      <c r="F516" s="266"/>
      <c r="G516" s="266"/>
      <c r="H516" s="266"/>
      <c r="I516" s="266"/>
      <c r="J516" s="324"/>
      <c r="K516" s="327"/>
      <c r="L516" s="47">
        <v>2014</v>
      </c>
      <c r="M516" s="61">
        <f t="shared" si="32"/>
        <v>8821.8</v>
      </c>
      <c r="N516" s="61">
        <f t="shared" si="32"/>
        <v>5485.8</v>
      </c>
      <c r="O516" s="61"/>
      <c r="P516" s="61">
        <f t="shared" si="31"/>
        <v>3336</v>
      </c>
      <c r="Q516" s="61"/>
      <c r="R516" s="61"/>
      <c r="S516" s="150"/>
    </row>
    <row r="517" spans="1:19" ht="12.75">
      <c r="A517" s="329"/>
      <c r="B517" s="266"/>
      <c r="C517" s="266"/>
      <c r="D517" s="266"/>
      <c r="E517" s="266"/>
      <c r="F517" s="266"/>
      <c r="G517" s="266"/>
      <c r="H517" s="266"/>
      <c r="I517" s="266"/>
      <c r="J517" s="324"/>
      <c r="K517" s="327"/>
      <c r="L517" s="47">
        <v>2015</v>
      </c>
      <c r="M517" s="61">
        <f t="shared" si="32"/>
        <v>8700.8</v>
      </c>
      <c r="N517" s="61">
        <f t="shared" si="32"/>
        <v>5382.8</v>
      </c>
      <c r="O517" s="61"/>
      <c r="P517" s="61">
        <f t="shared" si="31"/>
        <v>3318</v>
      </c>
      <c r="Q517" s="61"/>
      <c r="R517" s="61"/>
      <c r="S517" s="150"/>
    </row>
    <row r="518" spans="1:19" ht="12.75">
      <c r="A518" s="328" t="s">
        <v>23</v>
      </c>
      <c r="B518" s="265" t="s">
        <v>176</v>
      </c>
      <c r="C518" s="265" t="s">
        <v>176</v>
      </c>
      <c r="D518" s="265" t="s">
        <v>176</v>
      </c>
      <c r="E518" s="265" t="s">
        <v>176</v>
      </c>
      <c r="F518" s="265" t="s">
        <v>176</v>
      </c>
      <c r="G518" s="265" t="s">
        <v>176</v>
      </c>
      <c r="H518" s="265" t="s">
        <v>176</v>
      </c>
      <c r="I518" s="265" t="s">
        <v>176</v>
      </c>
      <c r="J518" s="323" t="s">
        <v>176</v>
      </c>
      <c r="K518" s="326" t="s">
        <v>176</v>
      </c>
      <c r="L518" s="47" t="s">
        <v>111</v>
      </c>
      <c r="M518" s="61">
        <f>M512+M513</f>
        <v>25302</v>
      </c>
      <c r="N518" s="61">
        <f>N512+N513</f>
        <v>9873</v>
      </c>
      <c r="O518" s="61"/>
      <c r="P518" s="61">
        <f>P512+P513</f>
        <v>15429</v>
      </c>
      <c r="Q518" s="61"/>
      <c r="R518" s="61"/>
      <c r="S518" s="150"/>
    </row>
    <row r="519" spans="1:19" ht="12.75">
      <c r="A519" s="329"/>
      <c r="B519" s="266"/>
      <c r="C519" s="266"/>
      <c r="D519" s="266"/>
      <c r="E519" s="266"/>
      <c r="F519" s="266"/>
      <c r="G519" s="266"/>
      <c r="H519" s="266"/>
      <c r="I519" s="266"/>
      <c r="J519" s="324"/>
      <c r="K519" s="327"/>
      <c r="L519" s="47" t="s">
        <v>210</v>
      </c>
      <c r="M519" s="61">
        <f>M514+M515</f>
        <v>17320</v>
      </c>
      <c r="N519" s="61">
        <f>N514+N515</f>
        <v>10676</v>
      </c>
      <c r="O519" s="61"/>
      <c r="P519" s="61">
        <f>P514+P515</f>
        <v>6644</v>
      </c>
      <c r="Q519" s="61"/>
      <c r="R519" s="61"/>
      <c r="S519" s="150"/>
    </row>
    <row r="520" spans="1:19" ht="12.75">
      <c r="A520" s="332"/>
      <c r="B520" s="333"/>
      <c r="C520" s="333"/>
      <c r="D520" s="333"/>
      <c r="E520" s="333"/>
      <c r="F520" s="333"/>
      <c r="G520" s="333"/>
      <c r="H520" s="333"/>
      <c r="I520" s="333"/>
      <c r="J520" s="334"/>
      <c r="K520" s="335"/>
      <c r="L520" s="47" t="s">
        <v>211</v>
      </c>
      <c r="M520" s="61">
        <f>M516+M517</f>
        <v>17522.6</v>
      </c>
      <c r="N520" s="61">
        <f>N516+N517</f>
        <v>10868.6</v>
      </c>
      <c r="O520" s="61"/>
      <c r="P520" s="61">
        <f>P516+P517</f>
        <v>6654</v>
      </c>
      <c r="Q520" s="61"/>
      <c r="R520" s="61"/>
      <c r="S520" s="150"/>
    </row>
    <row r="521" spans="1:18" ht="18.75">
      <c r="A521" s="260" t="s">
        <v>222</v>
      </c>
      <c r="B521" s="261"/>
      <c r="C521" s="261"/>
      <c r="D521" s="261"/>
      <c r="E521" s="261"/>
      <c r="F521" s="261"/>
      <c r="G521" s="261"/>
      <c r="H521" s="261"/>
      <c r="I521" s="261"/>
      <c r="J521" s="261"/>
      <c r="K521" s="261"/>
      <c r="L521" s="261"/>
      <c r="M521" s="261"/>
      <c r="N521" s="172"/>
      <c r="O521" s="172"/>
      <c r="P521" s="172"/>
      <c r="Q521" s="172"/>
      <c r="R521" s="172"/>
    </row>
  </sheetData>
  <mergeCells count="711">
    <mergeCell ref="I518:I520"/>
    <mergeCell ref="J518:J520"/>
    <mergeCell ref="K518:K520"/>
    <mergeCell ref="E518:E520"/>
    <mergeCell ref="F518:F520"/>
    <mergeCell ref="G518:G520"/>
    <mergeCell ref="H518:H520"/>
    <mergeCell ref="A518:A520"/>
    <mergeCell ref="B518:B520"/>
    <mergeCell ref="C518:C520"/>
    <mergeCell ref="D518:D520"/>
    <mergeCell ref="Q1:R1"/>
    <mergeCell ref="A14:A31"/>
    <mergeCell ref="A39:A62"/>
    <mergeCell ref="A2:R2"/>
    <mergeCell ref="A32:K32"/>
    <mergeCell ref="A7:K7"/>
    <mergeCell ref="A4:A6"/>
    <mergeCell ref="B4:B6"/>
    <mergeCell ref="C4:C6"/>
    <mergeCell ref="D4:I4"/>
    <mergeCell ref="H511:H517"/>
    <mergeCell ref="I511:I517"/>
    <mergeCell ref="J511:J517"/>
    <mergeCell ref="Q3:R3"/>
    <mergeCell ref="A449:K449"/>
    <mergeCell ref="A480:K480"/>
    <mergeCell ref="K511:K517"/>
    <mergeCell ref="A511:A517"/>
    <mergeCell ref="B511:B517"/>
    <mergeCell ref="C511:C517"/>
    <mergeCell ref="D511:D517"/>
    <mergeCell ref="E511:E517"/>
    <mergeCell ref="F511:F517"/>
    <mergeCell ref="G511:G517"/>
    <mergeCell ref="A343:K343"/>
    <mergeCell ref="A368:K368"/>
    <mergeCell ref="A399:K399"/>
    <mergeCell ref="A424:K424"/>
    <mergeCell ref="A350:A367"/>
    <mergeCell ref="A406:A423"/>
    <mergeCell ref="A375:A398"/>
    <mergeCell ref="I393:I398"/>
    <mergeCell ref="J393:J398"/>
    <mergeCell ref="K393:K398"/>
    <mergeCell ref="A250:K250"/>
    <mergeCell ref="A281:K281"/>
    <mergeCell ref="A312:K312"/>
    <mergeCell ref="A232:A249"/>
    <mergeCell ref="A257:A280"/>
    <mergeCell ref="A288:A311"/>
    <mergeCell ref="I306:I311"/>
    <mergeCell ref="J306:J311"/>
    <mergeCell ref="K306:K311"/>
    <mergeCell ref="I275:I280"/>
    <mergeCell ref="A113:K113"/>
    <mergeCell ref="A144:K144"/>
    <mergeCell ref="A169:K169"/>
    <mergeCell ref="A194:K194"/>
    <mergeCell ref="A151:A168"/>
    <mergeCell ref="A176:A193"/>
    <mergeCell ref="A120:A143"/>
    <mergeCell ref="J138:J143"/>
    <mergeCell ref="B138:B143"/>
    <mergeCell ref="C138:C143"/>
    <mergeCell ref="A63:K63"/>
    <mergeCell ref="A88:K88"/>
    <mergeCell ref="A70:A87"/>
    <mergeCell ref="H505:H510"/>
    <mergeCell ref="I505:I510"/>
    <mergeCell ref="J505:J510"/>
    <mergeCell ref="K505:K510"/>
    <mergeCell ref="I474:I479"/>
    <mergeCell ref="J474:J479"/>
    <mergeCell ref="K474:K479"/>
    <mergeCell ref="B505:B510"/>
    <mergeCell ref="C505:C510"/>
    <mergeCell ref="D505:D510"/>
    <mergeCell ref="E505:E510"/>
    <mergeCell ref="F505:F510"/>
    <mergeCell ref="G505:G510"/>
    <mergeCell ref="E474:E479"/>
    <mergeCell ref="F474:F479"/>
    <mergeCell ref="G474:G479"/>
    <mergeCell ref="E493:E498"/>
    <mergeCell ref="F493:F498"/>
    <mergeCell ref="G493:G498"/>
    <mergeCell ref="H474:H479"/>
    <mergeCell ref="B474:B479"/>
    <mergeCell ref="C474:C479"/>
    <mergeCell ref="D474:D479"/>
    <mergeCell ref="A456:A479"/>
    <mergeCell ref="H499:H504"/>
    <mergeCell ref="I499:I504"/>
    <mergeCell ref="J499:J504"/>
    <mergeCell ref="B499:B504"/>
    <mergeCell ref="C499:C504"/>
    <mergeCell ref="D499:D504"/>
    <mergeCell ref="E499:E504"/>
    <mergeCell ref="F499:F504"/>
    <mergeCell ref="G499:G504"/>
    <mergeCell ref="K499:K504"/>
    <mergeCell ref="I493:I498"/>
    <mergeCell ref="J493:J498"/>
    <mergeCell ref="K493:K498"/>
    <mergeCell ref="H493:H498"/>
    <mergeCell ref="B493:B498"/>
    <mergeCell ref="C493:C498"/>
    <mergeCell ref="D493:D498"/>
    <mergeCell ref="A487:A510"/>
    <mergeCell ref="H487:H492"/>
    <mergeCell ref="I487:I492"/>
    <mergeCell ref="J487:J492"/>
    <mergeCell ref="B487:B492"/>
    <mergeCell ref="C487:C492"/>
    <mergeCell ref="D487:D492"/>
    <mergeCell ref="E487:E492"/>
    <mergeCell ref="F487:F492"/>
    <mergeCell ref="G487:G492"/>
    <mergeCell ref="K487:K492"/>
    <mergeCell ref="I468:I473"/>
    <mergeCell ref="J468:J473"/>
    <mergeCell ref="K468:K473"/>
    <mergeCell ref="E468:E473"/>
    <mergeCell ref="F468:F473"/>
    <mergeCell ref="G468:G473"/>
    <mergeCell ref="H468:H473"/>
    <mergeCell ref="B468:B473"/>
    <mergeCell ref="C468:C473"/>
    <mergeCell ref="D468:D473"/>
    <mergeCell ref="H462:H467"/>
    <mergeCell ref="B462:B467"/>
    <mergeCell ref="C462:C467"/>
    <mergeCell ref="D462:D467"/>
    <mergeCell ref="E462:E467"/>
    <mergeCell ref="F462:F467"/>
    <mergeCell ref="G462:G467"/>
    <mergeCell ref="I462:I467"/>
    <mergeCell ref="J462:J467"/>
    <mergeCell ref="K462:K467"/>
    <mergeCell ref="I456:I461"/>
    <mergeCell ref="J456:J461"/>
    <mergeCell ref="K456:K461"/>
    <mergeCell ref="E456:E461"/>
    <mergeCell ref="F456:F461"/>
    <mergeCell ref="G456:G461"/>
    <mergeCell ref="H456:H461"/>
    <mergeCell ref="B456:B461"/>
    <mergeCell ref="C456:C461"/>
    <mergeCell ref="D456:D461"/>
    <mergeCell ref="H393:H398"/>
    <mergeCell ref="E437:E442"/>
    <mergeCell ref="F437:F442"/>
    <mergeCell ref="G437:G442"/>
    <mergeCell ref="H437:H442"/>
    <mergeCell ref="B437:B442"/>
    <mergeCell ref="C437:C442"/>
    <mergeCell ref="I337:I342"/>
    <mergeCell ref="J337:J342"/>
    <mergeCell ref="K337:K342"/>
    <mergeCell ref="B393:B398"/>
    <mergeCell ref="C393:C398"/>
    <mergeCell ref="D393:D398"/>
    <mergeCell ref="E393:E398"/>
    <mergeCell ref="F393:F398"/>
    <mergeCell ref="G393:G398"/>
    <mergeCell ref="E337:E342"/>
    <mergeCell ref="H337:H342"/>
    <mergeCell ref="B337:B342"/>
    <mergeCell ref="C337:C342"/>
    <mergeCell ref="D337:D342"/>
    <mergeCell ref="A319:A342"/>
    <mergeCell ref="H443:H448"/>
    <mergeCell ref="I443:I448"/>
    <mergeCell ref="J443:J448"/>
    <mergeCell ref="B443:B448"/>
    <mergeCell ref="C443:C448"/>
    <mergeCell ref="D443:D448"/>
    <mergeCell ref="E443:E448"/>
    <mergeCell ref="F443:F448"/>
    <mergeCell ref="G443:G448"/>
    <mergeCell ref="K443:K448"/>
    <mergeCell ref="I437:I442"/>
    <mergeCell ref="J437:J442"/>
    <mergeCell ref="K437:K442"/>
    <mergeCell ref="D437:D442"/>
    <mergeCell ref="A431:A448"/>
    <mergeCell ref="H431:H436"/>
    <mergeCell ref="I431:I436"/>
    <mergeCell ref="B431:B436"/>
    <mergeCell ref="C431:C436"/>
    <mergeCell ref="D431:D436"/>
    <mergeCell ref="E431:E436"/>
    <mergeCell ref="F431:F436"/>
    <mergeCell ref="G431:G436"/>
    <mergeCell ref="J431:J436"/>
    <mergeCell ref="K431:K436"/>
    <mergeCell ref="I418:I423"/>
    <mergeCell ref="J418:J423"/>
    <mergeCell ref="K418:K423"/>
    <mergeCell ref="E418:E423"/>
    <mergeCell ref="F418:F423"/>
    <mergeCell ref="G418:G423"/>
    <mergeCell ref="H418:H423"/>
    <mergeCell ref="B418:B423"/>
    <mergeCell ref="C418:C423"/>
    <mergeCell ref="D418:D423"/>
    <mergeCell ref="H412:H417"/>
    <mergeCell ref="B412:B417"/>
    <mergeCell ref="C412:C417"/>
    <mergeCell ref="D412:D417"/>
    <mergeCell ref="E412:E417"/>
    <mergeCell ref="F412:F417"/>
    <mergeCell ref="G412:G417"/>
    <mergeCell ref="I412:I417"/>
    <mergeCell ref="J412:J417"/>
    <mergeCell ref="K412:K417"/>
    <mergeCell ref="I406:I411"/>
    <mergeCell ref="J406:J411"/>
    <mergeCell ref="K406:K411"/>
    <mergeCell ref="B406:B411"/>
    <mergeCell ref="C406:C411"/>
    <mergeCell ref="D406:D411"/>
    <mergeCell ref="H306:H311"/>
    <mergeCell ref="E406:E411"/>
    <mergeCell ref="F406:F411"/>
    <mergeCell ref="G406:G411"/>
    <mergeCell ref="H406:H411"/>
    <mergeCell ref="F337:F342"/>
    <mergeCell ref="G337:G342"/>
    <mergeCell ref="G306:G311"/>
    <mergeCell ref="J288:J293"/>
    <mergeCell ref="I288:I293"/>
    <mergeCell ref="J294:J299"/>
    <mergeCell ref="J300:J305"/>
    <mergeCell ref="I300:I305"/>
    <mergeCell ref="C306:C311"/>
    <mergeCell ref="D306:D311"/>
    <mergeCell ref="E306:E311"/>
    <mergeCell ref="F306:F311"/>
    <mergeCell ref="J219:J224"/>
    <mergeCell ref="K275:K280"/>
    <mergeCell ref="B275:B280"/>
    <mergeCell ref="C275:C280"/>
    <mergeCell ref="D275:D280"/>
    <mergeCell ref="E275:E280"/>
    <mergeCell ref="F275:F280"/>
    <mergeCell ref="G275:G280"/>
    <mergeCell ref="K219:K224"/>
    <mergeCell ref="H275:H280"/>
    <mergeCell ref="F157:F162"/>
    <mergeCell ref="G157:G162"/>
    <mergeCell ref="B219:B224"/>
    <mergeCell ref="C219:C224"/>
    <mergeCell ref="D219:D224"/>
    <mergeCell ref="E219:E224"/>
    <mergeCell ref="B157:B162"/>
    <mergeCell ref="C157:C162"/>
    <mergeCell ref="D157:D162"/>
    <mergeCell ref="E157:E162"/>
    <mergeCell ref="K138:K143"/>
    <mergeCell ref="H138:H143"/>
    <mergeCell ref="I138:I143"/>
    <mergeCell ref="J151:J156"/>
    <mergeCell ref="K151:K156"/>
    <mergeCell ref="D138:D143"/>
    <mergeCell ref="E138:E143"/>
    <mergeCell ref="F138:F143"/>
    <mergeCell ref="G138:G143"/>
    <mergeCell ref="K4:K6"/>
    <mergeCell ref="L4:L6"/>
    <mergeCell ref="D5:D6"/>
    <mergeCell ref="E5:E6"/>
    <mergeCell ref="F5:F6"/>
    <mergeCell ref="G5:G6"/>
    <mergeCell ref="N4:R4"/>
    <mergeCell ref="M5:M6"/>
    <mergeCell ref="N5:N6"/>
    <mergeCell ref="O5:O6"/>
    <mergeCell ref="P5:P6"/>
    <mergeCell ref="Q5:Q6"/>
    <mergeCell ref="R5:R6"/>
    <mergeCell ref="D14:D19"/>
    <mergeCell ref="J4:J6"/>
    <mergeCell ref="I14:I19"/>
    <mergeCell ref="J14:J19"/>
    <mergeCell ref="H5:H6"/>
    <mergeCell ref="I5:I6"/>
    <mergeCell ref="K14:K19"/>
    <mergeCell ref="J20:J25"/>
    <mergeCell ref="E14:E19"/>
    <mergeCell ref="F14:F19"/>
    <mergeCell ref="G14:G19"/>
    <mergeCell ref="H14:H19"/>
    <mergeCell ref="I20:I25"/>
    <mergeCell ref="B14:B19"/>
    <mergeCell ref="C14:C19"/>
    <mergeCell ref="K20:K25"/>
    <mergeCell ref="B20:B25"/>
    <mergeCell ref="C20:C25"/>
    <mergeCell ref="D20:D25"/>
    <mergeCell ref="E20:E25"/>
    <mergeCell ref="F20:F25"/>
    <mergeCell ref="G20:G25"/>
    <mergeCell ref="H20:H25"/>
    <mergeCell ref="K26:K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B39:B44"/>
    <mergeCell ref="C39:C44"/>
    <mergeCell ref="D39:D44"/>
    <mergeCell ref="E39:E44"/>
    <mergeCell ref="F39:F44"/>
    <mergeCell ref="G39:G44"/>
    <mergeCell ref="H39:H44"/>
    <mergeCell ref="I39:I44"/>
    <mergeCell ref="J39:J44"/>
    <mergeCell ref="K39:K44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B70:B75"/>
    <mergeCell ref="C70:C75"/>
    <mergeCell ref="D70:D75"/>
    <mergeCell ref="E70:E75"/>
    <mergeCell ref="F70:F75"/>
    <mergeCell ref="G70:G75"/>
    <mergeCell ref="H70:H75"/>
    <mergeCell ref="I70:I75"/>
    <mergeCell ref="J70:J75"/>
    <mergeCell ref="K70:K75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B95:B100"/>
    <mergeCell ref="C95:C100"/>
    <mergeCell ref="D95:D100"/>
    <mergeCell ref="H95:H100"/>
    <mergeCell ref="I95:I100"/>
    <mergeCell ref="J95:J100"/>
    <mergeCell ref="K95:K100"/>
    <mergeCell ref="A95:A112"/>
    <mergeCell ref="E95:E100"/>
    <mergeCell ref="F95:F100"/>
    <mergeCell ref="G95:G100"/>
    <mergeCell ref="B101:B106"/>
    <mergeCell ref="C101:C106"/>
    <mergeCell ref="D101:D106"/>
    <mergeCell ref="E101:E106"/>
    <mergeCell ref="F101:F106"/>
    <mergeCell ref="G101:G106"/>
    <mergeCell ref="H101:H106"/>
    <mergeCell ref="I101:I106"/>
    <mergeCell ref="J101:J106"/>
    <mergeCell ref="K101:K106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B126:B131"/>
    <mergeCell ref="C126:C131"/>
    <mergeCell ref="D126:D131"/>
    <mergeCell ref="E126:E131"/>
    <mergeCell ref="F126:F131"/>
    <mergeCell ref="G126:G131"/>
    <mergeCell ref="H126:H131"/>
    <mergeCell ref="I126:I131"/>
    <mergeCell ref="J126:J131"/>
    <mergeCell ref="K126:K131"/>
    <mergeCell ref="B132:B137"/>
    <mergeCell ref="C132:C137"/>
    <mergeCell ref="D132:D137"/>
    <mergeCell ref="E132:E137"/>
    <mergeCell ref="F132:F137"/>
    <mergeCell ref="G132:G137"/>
    <mergeCell ref="H132:H137"/>
    <mergeCell ref="I132:I137"/>
    <mergeCell ref="J132:J137"/>
    <mergeCell ref="K132:K137"/>
    <mergeCell ref="B151:B156"/>
    <mergeCell ref="C151:C156"/>
    <mergeCell ref="D151:D156"/>
    <mergeCell ref="E151:E156"/>
    <mergeCell ref="F151:F156"/>
    <mergeCell ref="G151:G156"/>
    <mergeCell ref="H151:H156"/>
    <mergeCell ref="I151:I156"/>
    <mergeCell ref="H157:H162"/>
    <mergeCell ref="I157:I162"/>
    <mergeCell ref="J157:J162"/>
    <mergeCell ref="K157:K162"/>
    <mergeCell ref="B163:B168"/>
    <mergeCell ref="C163:C168"/>
    <mergeCell ref="D163:D168"/>
    <mergeCell ref="E163:E168"/>
    <mergeCell ref="F163:F168"/>
    <mergeCell ref="G163:G168"/>
    <mergeCell ref="H163:H168"/>
    <mergeCell ref="I163:I168"/>
    <mergeCell ref="J163:J168"/>
    <mergeCell ref="K163:K168"/>
    <mergeCell ref="B176:B181"/>
    <mergeCell ref="C176:C181"/>
    <mergeCell ref="D176:D181"/>
    <mergeCell ref="E176:E181"/>
    <mergeCell ref="F176:F181"/>
    <mergeCell ref="G176:G181"/>
    <mergeCell ref="H176:H181"/>
    <mergeCell ref="I176:I181"/>
    <mergeCell ref="J176:J181"/>
    <mergeCell ref="K176:K181"/>
    <mergeCell ref="B182:B187"/>
    <mergeCell ref="C182:C187"/>
    <mergeCell ref="D182:D187"/>
    <mergeCell ref="E182:E187"/>
    <mergeCell ref="F182:F187"/>
    <mergeCell ref="G182:G187"/>
    <mergeCell ref="H182:H187"/>
    <mergeCell ref="I182:I187"/>
    <mergeCell ref="J182:J187"/>
    <mergeCell ref="K182:K187"/>
    <mergeCell ref="B188:B193"/>
    <mergeCell ref="C188:C193"/>
    <mergeCell ref="D188:D193"/>
    <mergeCell ref="E188:E193"/>
    <mergeCell ref="F188:F193"/>
    <mergeCell ref="G188:G193"/>
    <mergeCell ref="H188:H193"/>
    <mergeCell ref="I188:I193"/>
    <mergeCell ref="G207:G212"/>
    <mergeCell ref="J188:J193"/>
    <mergeCell ref="K188:K193"/>
    <mergeCell ref="B201:B206"/>
    <mergeCell ref="C201:C206"/>
    <mergeCell ref="D201:D206"/>
    <mergeCell ref="H201:H206"/>
    <mergeCell ref="I201:I206"/>
    <mergeCell ref="J201:J206"/>
    <mergeCell ref="K201:K206"/>
    <mergeCell ref="C207:C212"/>
    <mergeCell ref="D207:D212"/>
    <mergeCell ref="E207:E212"/>
    <mergeCell ref="F207:F212"/>
    <mergeCell ref="H207:H212"/>
    <mergeCell ref="I207:I212"/>
    <mergeCell ref="J207:J212"/>
    <mergeCell ref="K207:K212"/>
    <mergeCell ref="A225:K225"/>
    <mergeCell ref="B213:B218"/>
    <mergeCell ref="C213:C218"/>
    <mergeCell ref="D213:D218"/>
    <mergeCell ref="E213:E218"/>
    <mergeCell ref="A201:A224"/>
    <mergeCell ref="E201:E206"/>
    <mergeCell ref="F201:F206"/>
    <mergeCell ref="G201:G206"/>
    <mergeCell ref="B207:B212"/>
    <mergeCell ref="F219:F224"/>
    <mergeCell ref="G219:G224"/>
    <mergeCell ref="H219:H224"/>
    <mergeCell ref="I219:I224"/>
    <mergeCell ref="F213:F218"/>
    <mergeCell ref="G213:G218"/>
    <mergeCell ref="H213:H218"/>
    <mergeCell ref="I213:I218"/>
    <mergeCell ref="J213:J218"/>
    <mergeCell ref="K213:K218"/>
    <mergeCell ref="B232:B237"/>
    <mergeCell ref="C232:C237"/>
    <mergeCell ref="D232:D237"/>
    <mergeCell ref="E232:E237"/>
    <mergeCell ref="F232:F237"/>
    <mergeCell ref="G232:G237"/>
    <mergeCell ref="H232:H237"/>
    <mergeCell ref="I232:I237"/>
    <mergeCell ref="J232:J237"/>
    <mergeCell ref="K232:K237"/>
    <mergeCell ref="B238:B243"/>
    <mergeCell ref="C238:C243"/>
    <mergeCell ref="D238:D243"/>
    <mergeCell ref="E238:E243"/>
    <mergeCell ref="F238:F243"/>
    <mergeCell ref="G238:G243"/>
    <mergeCell ref="H238:H243"/>
    <mergeCell ref="I238:I243"/>
    <mergeCell ref="J238:J243"/>
    <mergeCell ref="K238:K243"/>
    <mergeCell ref="B244:B249"/>
    <mergeCell ref="C244:C249"/>
    <mergeCell ref="D244:D249"/>
    <mergeCell ref="E244:E249"/>
    <mergeCell ref="F244:F249"/>
    <mergeCell ref="G244:G249"/>
    <mergeCell ref="H244:H249"/>
    <mergeCell ref="I244:I249"/>
    <mergeCell ref="J244:J249"/>
    <mergeCell ref="K244:K249"/>
    <mergeCell ref="B257:B262"/>
    <mergeCell ref="C257:C262"/>
    <mergeCell ref="D257:D262"/>
    <mergeCell ref="E257:E262"/>
    <mergeCell ref="F257:F262"/>
    <mergeCell ref="G257:G262"/>
    <mergeCell ref="H257:H262"/>
    <mergeCell ref="I257:I262"/>
    <mergeCell ref="J257:J262"/>
    <mergeCell ref="K257:K262"/>
    <mergeCell ref="B263:B268"/>
    <mergeCell ref="C263:C268"/>
    <mergeCell ref="D263:D268"/>
    <mergeCell ref="E263:E268"/>
    <mergeCell ref="F263:F268"/>
    <mergeCell ref="G263:G268"/>
    <mergeCell ref="H263:H268"/>
    <mergeCell ref="I263:I268"/>
    <mergeCell ref="J263:J268"/>
    <mergeCell ref="K263:K268"/>
    <mergeCell ref="B269:B274"/>
    <mergeCell ref="C269:C274"/>
    <mergeCell ref="D269:D274"/>
    <mergeCell ref="E269:E274"/>
    <mergeCell ref="F269:F274"/>
    <mergeCell ref="G269:G274"/>
    <mergeCell ref="H269:H274"/>
    <mergeCell ref="J269:J274"/>
    <mergeCell ref="K269:K274"/>
    <mergeCell ref="B288:B293"/>
    <mergeCell ref="C288:C293"/>
    <mergeCell ref="D288:D293"/>
    <mergeCell ref="E288:E293"/>
    <mergeCell ref="F288:F293"/>
    <mergeCell ref="G288:G293"/>
    <mergeCell ref="H288:H293"/>
    <mergeCell ref="I269:I274"/>
    <mergeCell ref="J275:J280"/>
    <mergeCell ref="K288:K293"/>
    <mergeCell ref="B294:B299"/>
    <mergeCell ref="C294:C299"/>
    <mergeCell ref="D294:D299"/>
    <mergeCell ref="E294:E299"/>
    <mergeCell ref="F294:F299"/>
    <mergeCell ref="G294:G299"/>
    <mergeCell ref="H294:H299"/>
    <mergeCell ref="I294:I299"/>
    <mergeCell ref="J319:J324"/>
    <mergeCell ref="K294:K299"/>
    <mergeCell ref="B300:B305"/>
    <mergeCell ref="C300:C305"/>
    <mergeCell ref="D300:D305"/>
    <mergeCell ref="E300:E305"/>
    <mergeCell ref="F300:F305"/>
    <mergeCell ref="G300:G305"/>
    <mergeCell ref="H300:H305"/>
    <mergeCell ref="B306:B311"/>
    <mergeCell ref="J325:J330"/>
    <mergeCell ref="K300:K305"/>
    <mergeCell ref="B319:B324"/>
    <mergeCell ref="C319:C324"/>
    <mergeCell ref="D319:D324"/>
    <mergeCell ref="E319:E324"/>
    <mergeCell ref="F319:F324"/>
    <mergeCell ref="G319:G324"/>
    <mergeCell ref="H319:H324"/>
    <mergeCell ref="I319:I324"/>
    <mergeCell ref="J331:J336"/>
    <mergeCell ref="K319:K324"/>
    <mergeCell ref="B325:B330"/>
    <mergeCell ref="C325:C330"/>
    <mergeCell ref="D325:D330"/>
    <mergeCell ref="E325:E330"/>
    <mergeCell ref="F325:F330"/>
    <mergeCell ref="G325:G330"/>
    <mergeCell ref="H325:H330"/>
    <mergeCell ref="I325:I330"/>
    <mergeCell ref="J350:J355"/>
    <mergeCell ref="K325:K330"/>
    <mergeCell ref="B331:B336"/>
    <mergeCell ref="C331:C336"/>
    <mergeCell ref="D331:D336"/>
    <mergeCell ref="E331:E336"/>
    <mergeCell ref="F331:F336"/>
    <mergeCell ref="G331:G336"/>
    <mergeCell ref="H331:H336"/>
    <mergeCell ref="I331:I336"/>
    <mergeCell ref="J356:J361"/>
    <mergeCell ref="K331:K336"/>
    <mergeCell ref="B350:B355"/>
    <mergeCell ref="C350:C355"/>
    <mergeCell ref="D350:D355"/>
    <mergeCell ref="E350:E355"/>
    <mergeCell ref="F350:F355"/>
    <mergeCell ref="G350:G355"/>
    <mergeCell ref="H350:H355"/>
    <mergeCell ref="I350:I355"/>
    <mergeCell ref="J362:J367"/>
    <mergeCell ref="K350:K355"/>
    <mergeCell ref="B356:B361"/>
    <mergeCell ref="C356:C361"/>
    <mergeCell ref="D356:D361"/>
    <mergeCell ref="E356:E361"/>
    <mergeCell ref="F356:F361"/>
    <mergeCell ref="G356:G361"/>
    <mergeCell ref="H356:H361"/>
    <mergeCell ref="I356:I361"/>
    <mergeCell ref="J375:J380"/>
    <mergeCell ref="K356:K361"/>
    <mergeCell ref="B362:B367"/>
    <mergeCell ref="C362:C367"/>
    <mergeCell ref="D362:D367"/>
    <mergeCell ref="E362:E367"/>
    <mergeCell ref="F362:F367"/>
    <mergeCell ref="G362:G367"/>
    <mergeCell ref="H362:H367"/>
    <mergeCell ref="I362:I367"/>
    <mergeCell ref="J381:J386"/>
    <mergeCell ref="K362:K367"/>
    <mergeCell ref="B375:B380"/>
    <mergeCell ref="C375:C380"/>
    <mergeCell ref="D375:D380"/>
    <mergeCell ref="E375:E380"/>
    <mergeCell ref="F375:F380"/>
    <mergeCell ref="G375:G380"/>
    <mergeCell ref="H375:H380"/>
    <mergeCell ref="I375:I380"/>
    <mergeCell ref="J387:J392"/>
    <mergeCell ref="K375:K380"/>
    <mergeCell ref="B381:B386"/>
    <mergeCell ref="C381:C386"/>
    <mergeCell ref="D381:D386"/>
    <mergeCell ref="E381:E386"/>
    <mergeCell ref="F381:F386"/>
    <mergeCell ref="G381:G386"/>
    <mergeCell ref="H381:H386"/>
    <mergeCell ref="I381:I386"/>
    <mergeCell ref="J57:J62"/>
    <mergeCell ref="K381:K386"/>
    <mergeCell ref="B387:B392"/>
    <mergeCell ref="C387:C392"/>
    <mergeCell ref="D387:D392"/>
    <mergeCell ref="E387:E392"/>
    <mergeCell ref="F387:F392"/>
    <mergeCell ref="G387:G392"/>
    <mergeCell ref="H387:H392"/>
    <mergeCell ref="I387:I392"/>
    <mergeCell ref="K57:K62"/>
    <mergeCell ref="K387:K392"/>
    <mergeCell ref="B57:B62"/>
    <mergeCell ref="C57:C62"/>
    <mergeCell ref="D57:D62"/>
    <mergeCell ref="E57:E62"/>
    <mergeCell ref="F57:F62"/>
    <mergeCell ref="G57:G62"/>
    <mergeCell ref="H57:H62"/>
    <mergeCell ref="I57:I62"/>
  </mergeCells>
  <printOptions/>
  <pageMargins left="0.7874015748031497" right="0.7874015748031497" top="1.1811023622047245" bottom="0.3937007874015748" header="0.3937007874015748" footer="0.4330708661417323"/>
  <pageSetup fitToHeight="22" fitToWidth="1" horizontalDpi="600" verticalDpi="600" orientation="landscape" paperSize="9" scale="78" r:id="rId1"/>
  <rowBreaks count="10" manualBreakCount="10">
    <brk id="44" max="255" man="1"/>
    <brk id="131" max="255" man="1"/>
    <brk id="175" max="255" man="1"/>
    <brk id="218" max="255" man="1"/>
    <brk id="268" max="255" man="1"/>
    <brk id="311" max="255" man="1"/>
    <brk id="367" max="255" man="1"/>
    <brk id="423" max="255" man="1"/>
    <brk id="480" max="255" man="1"/>
    <brk id="488" max="255" man="1"/>
  </rowBreaks>
  <colBreaks count="2" manualBreakCount="2">
    <brk id="19" max="65535" man="1"/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zoomScale="50" zoomScaleNormal="50" workbookViewId="0" topLeftCell="A1">
      <selection activeCell="A5" sqref="A5:R7"/>
    </sheetView>
  </sheetViews>
  <sheetFormatPr defaultColWidth="9.00390625" defaultRowHeight="12.75"/>
  <cols>
    <col min="1" max="1" width="14.25390625" style="0" customWidth="1"/>
    <col min="3" max="3" width="9.375" style="0" customWidth="1"/>
    <col min="4" max="5" width="7.875" style="0" customWidth="1"/>
    <col min="6" max="6" width="7.25390625" style="0" customWidth="1"/>
    <col min="7" max="7" width="7.375" style="0" customWidth="1"/>
    <col min="8" max="8" width="7.625" style="0" customWidth="1"/>
    <col min="9" max="9" width="7.25390625" style="0" customWidth="1"/>
    <col min="12" max="12" width="9.375" style="0" customWidth="1"/>
  </cols>
  <sheetData>
    <row r="1" spans="17:18" ht="12.75">
      <c r="Q1" s="339" t="s">
        <v>218</v>
      </c>
      <c r="R1" s="339"/>
    </row>
    <row r="2" spans="1:18" ht="12.75">
      <c r="A2" s="331" t="s">
        <v>202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29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2:18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39" t="s">
        <v>201</v>
      </c>
      <c r="R4" s="339"/>
    </row>
    <row r="5" spans="1:18" ht="38.25">
      <c r="A5" s="316" t="s">
        <v>3</v>
      </c>
      <c r="B5" s="316" t="s">
        <v>129</v>
      </c>
      <c r="C5" s="316" t="s">
        <v>15</v>
      </c>
      <c r="D5" s="289" t="s">
        <v>5</v>
      </c>
      <c r="E5" s="289"/>
      <c r="F5" s="289"/>
      <c r="G5" s="289"/>
      <c r="H5" s="289"/>
      <c r="I5" s="289"/>
      <c r="J5" s="316" t="s">
        <v>6</v>
      </c>
      <c r="K5" s="289" t="s">
        <v>13</v>
      </c>
      <c r="L5" s="307" t="s">
        <v>7</v>
      </c>
      <c r="M5" s="2" t="s">
        <v>8</v>
      </c>
      <c r="N5" s="309" t="s">
        <v>9</v>
      </c>
      <c r="O5" s="309"/>
      <c r="P5" s="309"/>
      <c r="Q5" s="309"/>
      <c r="R5" s="309"/>
    </row>
    <row r="6" spans="1:18" ht="12.75">
      <c r="A6" s="316"/>
      <c r="B6" s="316"/>
      <c r="C6" s="316"/>
      <c r="D6" s="307">
        <v>2010</v>
      </c>
      <c r="E6" s="307">
        <v>2011</v>
      </c>
      <c r="F6" s="307">
        <v>2012</v>
      </c>
      <c r="G6" s="307">
        <v>2013</v>
      </c>
      <c r="H6" s="307">
        <v>2014</v>
      </c>
      <c r="I6" s="307">
        <v>2015</v>
      </c>
      <c r="J6" s="316"/>
      <c r="K6" s="289"/>
      <c r="L6" s="307"/>
      <c r="M6" s="307" t="s">
        <v>16</v>
      </c>
      <c r="N6" s="307" t="s">
        <v>223</v>
      </c>
      <c r="O6" s="307" t="s">
        <v>213</v>
      </c>
      <c r="P6" s="309" t="s">
        <v>214</v>
      </c>
      <c r="Q6" s="309" t="s">
        <v>11</v>
      </c>
      <c r="R6" s="309" t="s">
        <v>12</v>
      </c>
    </row>
    <row r="7" spans="1:18" ht="28.5" customHeight="1">
      <c r="A7" s="316"/>
      <c r="B7" s="316"/>
      <c r="C7" s="316"/>
      <c r="D7" s="307"/>
      <c r="E7" s="307"/>
      <c r="F7" s="307"/>
      <c r="G7" s="307"/>
      <c r="H7" s="307"/>
      <c r="I7" s="307"/>
      <c r="J7" s="316"/>
      <c r="K7" s="289"/>
      <c r="L7" s="307"/>
      <c r="M7" s="307"/>
      <c r="N7" s="307"/>
      <c r="O7" s="307"/>
      <c r="P7" s="309"/>
      <c r="Q7" s="309"/>
      <c r="R7" s="309"/>
    </row>
    <row r="8" spans="1:18" ht="56.25" customHeight="1">
      <c r="A8" s="337" t="s">
        <v>35</v>
      </c>
      <c r="B8" s="338"/>
      <c r="C8" s="18"/>
      <c r="D8" s="18"/>
      <c r="E8" s="18"/>
      <c r="F8" s="122"/>
      <c r="G8" s="18"/>
      <c r="H8" s="18"/>
      <c r="I8" s="18"/>
      <c r="J8" s="80"/>
      <c r="K8" s="80"/>
      <c r="L8" s="44"/>
      <c r="M8" s="30"/>
      <c r="N8" s="30"/>
      <c r="O8" s="30"/>
      <c r="P8" s="30"/>
      <c r="Q8" s="30"/>
      <c r="R8" s="248"/>
    </row>
    <row r="9" spans="1:18" ht="15.75">
      <c r="A9" s="352" t="s">
        <v>34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44"/>
      <c r="M9" s="30"/>
      <c r="N9" s="30"/>
      <c r="O9" s="30"/>
      <c r="P9" s="30"/>
      <c r="Q9" s="30"/>
      <c r="R9" s="249"/>
    </row>
    <row r="10" spans="1:18" ht="12.75">
      <c r="A10" s="346" t="s">
        <v>38</v>
      </c>
      <c r="B10" s="343" t="s">
        <v>105</v>
      </c>
      <c r="C10" s="343">
        <v>1</v>
      </c>
      <c r="D10" s="343">
        <v>1</v>
      </c>
      <c r="E10" s="343"/>
      <c r="F10" s="343"/>
      <c r="G10" s="343"/>
      <c r="H10" s="343"/>
      <c r="I10" s="343"/>
      <c r="J10" s="340" t="s">
        <v>39</v>
      </c>
      <c r="K10" s="270" t="s">
        <v>232</v>
      </c>
      <c r="L10" s="207">
        <v>2010</v>
      </c>
      <c r="M10" s="153">
        <v>250</v>
      </c>
      <c r="N10" s="153">
        <v>250</v>
      </c>
      <c r="O10" s="153"/>
      <c r="P10" s="153"/>
      <c r="Q10" s="31"/>
      <c r="R10" s="31"/>
    </row>
    <row r="11" spans="1:18" ht="12.75">
      <c r="A11" s="347"/>
      <c r="B11" s="344"/>
      <c r="C11" s="344"/>
      <c r="D11" s="344"/>
      <c r="E11" s="344"/>
      <c r="F11" s="344"/>
      <c r="G11" s="344"/>
      <c r="H11" s="344"/>
      <c r="I11" s="344"/>
      <c r="J11" s="341"/>
      <c r="K11" s="270"/>
      <c r="L11" s="207">
        <v>2011</v>
      </c>
      <c r="M11" s="153">
        <v>300</v>
      </c>
      <c r="N11" s="153">
        <v>300</v>
      </c>
      <c r="O11" s="153"/>
      <c r="P11" s="153"/>
      <c r="Q11" s="31"/>
      <c r="R11" s="31"/>
    </row>
    <row r="12" spans="1:18" ht="12.75">
      <c r="A12" s="347"/>
      <c r="B12" s="344"/>
      <c r="C12" s="344"/>
      <c r="D12" s="344"/>
      <c r="E12" s="344"/>
      <c r="F12" s="344"/>
      <c r="G12" s="344"/>
      <c r="H12" s="344"/>
      <c r="I12" s="344"/>
      <c r="J12" s="341"/>
      <c r="K12" s="270"/>
      <c r="L12" s="207">
        <v>2012</v>
      </c>
      <c r="M12" s="153">
        <v>241</v>
      </c>
      <c r="N12" s="153">
        <v>241</v>
      </c>
      <c r="O12" s="153"/>
      <c r="P12" s="153"/>
      <c r="Q12" s="31"/>
      <c r="R12" s="31"/>
    </row>
    <row r="13" spans="1:18" ht="12.75">
      <c r="A13" s="347"/>
      <c r="B13" s="344"/>
      <c r="C13" s="344"/>
      <c r="D13" s="344"/>
      <c r="E13" s="344"/>
      <c r="F13" s="344"/>
      <c r="G13" s="344"/>
      <c r="H13" s="344"/>
      <c r="I13" s="344"/>
      <c r="J13" s="341"/>
      <c r="K13" s="270"/>
      <c r="L13" s="207">
        <v>2013</v>
      </c>
      <c r="M13" s="153"/>
      <c r="N13" s="153"/>
      <c r="O13" s="153"/>
      <c r="P13" s="153"/>
      <c r="Q13" s="31"/>
      <c r="R13" s="31"/>
    </row>
    <row r="14" spans="1:18" ht="12.75">
      <c r="A14" s="347"/>
      <c r="B14" s="344"/>
      <c r="C14" s="344"/>
      <c r="D14" s="344"/>
      <c r="E14" s="344"/>
      <c r="F14" s="344"/>
      <c r="G14" s="344"/>
      <c r="H14" s="344"/>
      <c r="I14" s="344"/>
      <c r="J14" s="341"/>
      <c r="K14" s="270"/>
      <c r="L14" s="208">
        <v>2014</v>
      </c>
      <c r="M14" s="254"/>
      <c r="N14" s="254"/>
      <c r="O14" s="254"/>
      <c r="P14" s="254"/>
      <c r="Q14" s="32"/>
      <c r="R14" s="32"/>
    </row>
    <row r="15" spans="1:18" ht="31.5" customHeight="1">
      <c r="A15" s="310"/>
      <c r="B15" s="345"/>
      <c r="C15" s="345"/>
      <c r="D15" s="345"/>
      <c r="E15" s="345"/>
      <c r="F15" s="345"/>
      <c r="G15" s="345"/>
      <c r="H15" s="345"/>
      <c r="I15" s="345"/>
      <c r="J15" s="342"/>
      <c r="K15" s="270"/>
      <c r="L15" s="207">
        <v>2015</v>
      </c>
      <c r="M15" s="153"/>
      <c r="N15" s="153"/>
      <c r="O15" s="153"/>
      <c r="P15" s="153"/>
      <c r="Q15" s="31"/>
      <c r="R15" s="31"/>
    </row>
    <row r="16" spans="1:18" ht="12.75">
      <c r="A16" s="267" t="s">
        <v>40</v>
      </c>
      <c r="B16" s="343" t="s">
        <v>105</v>
      </c>
      <c r="C16" s="343">
        <v>1</v>
      </c>
      <c r="D16" s="343"/>
      <c r="E16" s="343">
        <v>1</v>
      </c>
      <c r="F16" s="343"/>
      <c r="G16" s="343"/>
      <c r="H16" s="343"/>
      <c r="I16" s="343"/>
      <c r="J16" s="280" t="s">
        <v>41</v>
      </c>
      <c r="K16" s="270" t="s">
        <v>233</v>
      </c>
      <c r="L16" s="207">
        <v>2010</v>
      </c>
      <c r="M16" s="153"/>
      <c r="N16" s="153"/>
      <c r="O16" s="153"/>
      <c r="P16" s="153"/>
      <c r="Q16" s="31"/>
      <c r="R16" s="31"/>
    </row>
    <row r="17" spans="1:18" ht="12.75">
      <c r="A17" s="268"/>
      <c r="B17" s="344"/>
      <c r="C17" s="344"/>
      <c r="D17" s="344"/>
      <c r="E17" s="344"/>
      <c r="F17" s="344"/>
      <c r="G17" s="344"/>
      <c r="H17" s="344"/>
      <c r="I17" s="344"/>
      <c r="J17" s="273"/>
      <c r="K17" s="270"/>
      <c r="L17" s="207">
        <v>2011</v>
      </c>
      <c r="M17" s="153">
        <v>300</v>
      </c>
      <c r="N17" s="153">
        <v>300</v>
      </c>
      <c r="O17" s="153"/>
      <c r="P17" s="153"/>
      <c r="Q17" s="31"/>
      <c r="R17" s="31"/>
    </row>
    <row r="18" spans="1:18" ht="12.75">
      <c r="A18" s="268"/>
      <c r="B18" s="344"/>
      <c r="C18" s="344"/>
      <c r="D18" s="344"/>
      <c r="E18" s="344"/>
      <c r="F18" s="344"/>
      <c r="G18" s="344"/>
      <c r="H18" s="344"/>
      <c r="I18" s="344"/>
      <c r="J18" s="273"/>
      <c r="K18" s="270"/>
      <c r="L18" s="207">
        <v>2012</v>
      </c>
      <c r="M18" s="153">
        <v>300</v>
      </c>
      <c r="N18" s="153">
        <v>300</v>
      </c>
      <c r="O18" s="153"/>
      <c r="P18" s="153"/>
      <c r="Q18" s="31"/>
      <c r="R18" s="31"/>
    </row>
    <row r="19" spans="1:18" ht="12.75">
      <c r="A19" s="268"/>
      <c r="B19" s="344"/>
      <c r="C19" s="344"/>
      <c r="D19" s="344"/>
      <c r="E19" s="344"/>
      <c r="F19" s="344"/>
      <c r="G19" s="344"/>
      <c r="H19" s="344"/>
      <c r="I19" s="344"/>
      <c r="J19" s="273"/>
      <c r="K19" s="270"/>
      <c r="L19" s="207">
        <v>2013</v>
      </c>
      <c r="M19" s="153">
        <v>367</v>
      </c>
      <c r="N19" s="153">
        <v>367</v>
      </c>
      <c r="O19" s="153"/>
      <c r="P19" s="153"/>
      <c r="Q19" s="31"/>
      <c r="R19" s="31"/>
    </row>
    <row r="20" spans="1:18" ht="12.75">
      <c r="A20" s="268"/>
      <c r="B20" s="344"/>
      <c r="C20" s="344"/>
      <c r="D20" s="344"/>
      <c r="E20" s="344"/>
      <c r="F20" s="344"/>
      <c r="G20" s="344"/>
      <c r="H20" s="344"/>
      <c r="I20" s="344"/>
      <c r="J20" s="273"/>
      <c r="K20" s="270"/>
      <c r="L20" s="208">
        <v>2014</v>
      </c>
      <c r="M20" s="153"/>
      <c r="N20" s="153"/>
      <c r="O20" s="153"/>
      <c r="P20" s="153"/>
      <c r="Q20" s="31"/>
      <c r="R20" s="31"/>
    </row>
    <row r="21" spans="1:18" ht="12.75">
      <c r="A21" s="269"/>
      <c r="B21" s="345"/>
      <c r="C21" s="345"/>
      <c r="D21" s="345"/>
      <c r="E21" s="345"/>
      <c r="F21" s="345"/>
      <c r="G21" s="345"/>
      <c r="H21" s="345"/>
      <c r="I21" s="345"/>
      <c r="J21" s="274"/>
      <c r="K21" s="270"/>
      <c r="L21" s="207">
        <v>2015</v>
      </c>
      <c r="M21" s="153"/>
      <c r="N21" s="153"/>
      <c r="O21" s="153"/>
      <c r="P21" s="153"/>
      <c r="Q21" s="31"/>
      <c r="R21" s="31"/>
    </row>
    <row r="22" spans="1:18" ht="12.75" customHeight="1">
      <c r="A22" s="271" t="s">
        <v>42</v>
      </c>
      <c r="B22" s="279" t="s">
        <v>105</v>
      </c>
      <c r="C22" s="279">
        <v>1</v>
      </c>
      <c r="D22" s="279"/>
      <c r="E22" s="279"/>
      <c r="F22" s="279">
        <v>1</v>
      </c>
      <c r="G22" s="279"/>
      <c r="H22" s="279"/>
      <c r="I22" s="279"/>
      <c r="J22" s="304" t="s">
        <v>41</v>
      </c>
      <c r="K22" s="270" t="s">
        <v>233</v>
      </c>
      <c r="L22" s="207">
        <v>2010</v>
      </c>
      <c r="M22" s="153"/>
      <c r="N22" s="153"/>
      <c r="O22" s="153"/>
      <c r="P22" s="153"/>
      <c r="Q22" s="31"/>
      <c r="R22" s="246"/>
    </row>
    <row r="23" spans="1:18" ht="12.75">
      <c r="A23" s="271"/>
      <c r="B23" s="279"/>
      <c r="C23" s="279"/>
      <c r="D23" s="279"/>
      <c r="E23" s="279"/>
      <c r="F23" s="279"/>
      <c r="G23" s="279"/>
      <c r="H23" s="279"/>
      <c r="I23" s="279"/>
      <c r="J23" s="304"/>
      <c r="K23" s="270"/>
      <c r="L23" s="207">
        <v>2011</v>
      </c>
      <c r="M23" s="153"/>
      <c r="N23" s="153"/>
      <c r="O23" s="153"/>
      <c r="P23" s="153"/>
      <c r="Q23" s="31"/>
      <c r="R23" s="246"/>
    </row>
    <row r="24" spans="1:18" ht="12.75">
      <c r="A24" s="271"/>
      <c r="B24" s="279"/>
      <c r="C24" s="279"/>
      <c r="D24" s="279"/>
      <c r="E24" s="279"/>
      <c r="F24" s="279"/>
      <c r="G24" s="279"/>
      <c r="H24" s="279"/>
      <c r="I24" s="279"/>
      <c r="J24" s="304"/>
      <c r="K24" s="270"/>
      <c r="L24" s="207">
        <v>2012</v>
      </c>
      <c r="M24" s="153">
        <v>350</v>
      </c>
      <c r="N24" s="153">
        <v>350</v>
      </c>
      <c r="O24" s="153"/>
      <c r="P24" s="153"/>
      <c r="Q24" s="31"/>
      <c r="R24" s="246"/>
    </row>
    <row r="25" spans="1:18" ht="12.75">
      <c r="A25" s="271"/>
      <c r="B25" s="279"/>
      <c r="C25" s="279"/>
      <c r="D25" s="279"/>
      <c r="E25" s="279"/>
      <c r="F25" s="279"/>
      <c r="G25" s="279"/>
      <c r="H25" s="279"/>
      <c r="I25" s="279"/>
      <c r="J25" s="304"/>
      <c r="K25" s="270"/>
      <c r="L25" s="207">
        <v>2013</v>
      </c>
      <c r="M25" s="153">
        <v>350</v>
      </c>
      <c r="N25" s="153">
        <v>350</v>
      </c>
      <c r="O25" s="153"/>
      <c r="P25" s="153"/>
      <c r="Q25" s="31"/>
      <c r="R25" s="246"/>
    </row>
    <row r="26" spans="1:18" ht="12.75">
      <c r="A26" s="271"/>
      <c r="B26" s="279"/>
      <c r="C26" s="279"/>
      <c r="D26" s="279"/>
      <c r="E26" s="279"/>
      <c r="F26" s="279"/>
      <c r="G26" s="279"/>
      <c r="H26" s="279"/>
      <c r="I26" s="279"/>
      <c r="J26" s="304"/>
      <c r="K26" s="270"/>
      <c r="L26" s="207">
        <v>2014</v>
      </c>
      <c r="M26" s="153">
        <v>399</v>
      </c>
      <c r="N26" s="153">
        <v>399</v>
      </c>
      <c r="O26" s="153"/>
      <c r="P26" s="153"/>
      <c r="Q26" s="31"/>
      <c r="R26" s="246"/>
    </row>
    <row r="27" spans="1:18" ht="12.75">
      <c r="A27" s="271"/>
      <c r="B27" s="279"/>
      <c r="C27" s="279"/>
      <c r="D27" s="279"/>
      <c r="E27" s="279"/>
      <c r="F27" s="279"/>
      <c r="G27" s="279"/>
      <c r="H27" s="279"/>
      <c r="I27" s="279"/>
      <c r="J27" s="304"/>
      <c r="K27" s="270"/>
      <c r="L27" s="207">
        <v>2015</v>
      </c>
      <c r="M27" s="153"/>
      <c r="N27" s="153"/>
      <c r="O27" s="153"/>
      <c r="P27" s="153"/>
      <c r="Q27" s="31"/>
      <c r="R27" s="246"/>
    </row>
    <row r="28" spans="1:18" ht="12.75" customHeight="1">
      <c r="A28" s="271" t="s">
        <v>43</v>
      </c>
      <c r="B28" s="279" t="s">
        <v>105</v>
      </c>
      <c r="C28" s="279">
        <v>1</v>
      </c>
      <c r="D28" s="279"/>
      <c r="E28" s="279"/>
      <c r="F28" s="279"/>
      <c r="G28" s="279">
        <v>1</v>
      </c>
      <c r="H28" s="279"/>
      <c r="I28" s="279"/>
      <c r="J28" s="304" t="s">
        <v>41</v>
      </c>
      <c r="K28" s="270" t="s">
        <v>233</v>
      </c>
      <c r="L28" s="207">
        <v>2010</v>
      </c>
      <c r="M28" s="153"/>
      <c r="N28" s="153"/>
      <c r="O28" s="153"/>
      <c r="P28" s="153"/>
      <c r="Q28" s="31"/>
      <c r="R28" s="31"/>
    </row>
    <row r="29" spans="1:18" ht="12.75">
      <c r="A29" s="271"/>
      <c r="B29" s="279"/>
      <c r="C29" s="279"/>
      <c r="D29" s="279"/>
      <c r="E29" s="279"/>
      <c r="F29" s="279"/>
      <c r="G29" s="279"/>
      <c r="H29" s="279"/>
      <c r="I29" s="279"/>
      <c r="J29" s="304"/>
      <c r="K29" s="270"/>
      <c r="L29" s="207">
        <v>2011</v>
      </c>
      <c r="M29" s="153"/>
      <c r="N29" s="153"/>
      <c r="O29" s="153"/>
      <c r="P29" s="153"/>
      <c r="Q29" s="31"/>
      <c r="R29" s="31"/>
    </row>
    <row r="30" spans="1:18" ht="12.75">
      <c r="A30" s="271"/>
      <c r="B30" s="279"/>
      <c r="C30" s="279"/>
      <c r="D30" s="279"/>
      <c r="E30" s="279"/>
      <c r="F30" s="279"/>
      <c r="G30" s="279"/>
      <c r="H30" s="279"/>
      <c r="I30" s="279"/>
      <c r="J30" s="304"/>
      <c r="K30" s="270"/>
      <c r="L30" s="207">
        <v>2012</v>
      </c>
      <c r="M30" s="153"/>
      <c r="N30" s="153"/>
      <c r="O30" s="153"/>
      <c r="P30" s="153"/>
      <c r="Q30" s="31"/>
      <c r="R30" s="31"/>
    </row>
    <row r="31" spans="1:18" ht="12.75">
      <c r="A31" s="271"/>
      <c r="B31" s="279"/>
      <c r="C31" s="279"/>
      <c r="D31" s="279"/>
      <c r="E31" s="279"/>
      <c r="F31" s="279"/>
      <c r="G31" s="279"/>
      <c r="H31" s="279"/>
      <c r="I31" s="279"/>
      <c r="J31" s="304"/>
      <c r="K31" s="270"/>
      <c r="L31" s="207">
        <v>2013</v>
      </c>
      <c r="M31" s="153">
        <v>300</v>
      </c>
      <c r="N31" s="153">
        <v>300</v>
      </c>
      <c r="O31" s="153"/>
      <c r="P31" s="153"/>
      <c r="Q31" s="31"/>
      <c r="R31" s="31"/>
    </row>
    <row r="32" spans="1:18" ht="12.75">
      <c r="A32" s="271"/>
      <c r="B32" s="279"/>
      <c r="C32" s="279"/>
      <c r="D32" s="279"/>
      <c r="E32" s="279"/>
      <c r="F32" s="279"/>
      <c r="G32" s="279"/>
      <c r="H32" s="279"/>
      <c r="I32" s="279"/>
      <c r="J32" s="304"/>
      <c r="K32" s="270"/>
      <c r="L32" s="207">
        <v>2014</v>
      </c>
      <c r="M32" s="153">
        <v>350</v>
      </c>
      <c r="N32" s="153">
        <v>350</v>
      </c>
      <c r="O32" s="153"/>
      <c r="P32" s="153"/>
      <c r="Q32" s="31"/>
      <c r="R32" s="31"/>
    </row>
    <row r="33" spans="1:18" ht="13.5" customHeight="1">
      <c r="A33" s="271"/>
      <c r="B33" s="279"/>
      <c r="C33" s="279"/>
      <c r="D33" s="279"/>
      <c r="E33" s="279"/>
      <c r="F33" s="279"/>
      <c r="G33" s="279"/>
      <c r="H33" s="279"/>
      <c r="I33" s="279"/>
      <c r="J33" s="304"/>
      <c r="K33" s="270"/>
      <c r="L33" s="207">
        <v>2015</v>
      </c>
      <c r="M33" s="153">
        <v>350</v>
      </c>
      <c r="N33" s="153">
        <v>350</v>
      </c>
      <c r="O33" s="153"/>
      <c r="P33" s="153"/>
      <c r="Q33" s="31"/>
      <c r="R33" s="31"/>
    </row>
    <row r="34" spans="1:18" ht="15.75">
      <c r="A34" s="348" t="s">
        <v>106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250"/>
      <c r="M34" s="255"/>
      <c r="N34" s="255"/>
      <c r="O34" s="255"/>
      <c r="P34" s="255"/>
      <c r="Q34" s="15"/>
      <c r="R34" s="251"/>
    </row>
    <row r="35" spans="1:18" ht="12.75" customHeight="1">
      <c r="A35" s="349" t="s">
        <v>77</v>
      </c>
      <c r="B35" s="279" t="s">
        <v>21</v>
      </c>
      <c r="C35" s="279">
        <v>1</v>
      </c>
      <c r="D35" s="279"/>
      <c r="E35" s="279"/>
      <c r="F35" s="279"/>
      <c r="G35" s="279">
        <v>1</v>
      </c>
      <c r="H35" s="279"/>
      <c r="I35" s="279"/>
      <c r="J35" s="350" t="s">
        <v>78</v>
      </c>
      <c r="K35" s="270" t="s">
        <v>233</v>
      </c>
      <c r="L35" s="207">
        <v>2010</v>
      </c>
      <c r="M35" s="153">
        <v>301</v>
      </c>
      <c r="N35" s="153"/>
      <c r="O35" s="153"/>
      <c r="P35" s="153">
        <v>301</v>
      </c>
      <c r="Q35" s="31"/>
      <c r="R35" s="31"/>
    </row>
    <row r="36" spans="1:18" ht="12.75">
      <c r="A36" s="349"/>
      <c r="B36" s="279"/>
      <c r="C36" s="279"/>
      <c r="D36" s="279"/>
      <c r="E36" s="279"/>
      <c r="F36" s="279"/>
      <c r="G36" s="279"/>
      <c r="H36" s="279"/>
      <c r="I36" s="279"/>
      <c r="J36" s="350"/>
      <c r="K36" s="270"/>
      <c r="L36" s="207">
        <v>2011</v>
      </c>
      <c r="M36" s="153">
        <v>550</v>
      </c>
      <c r="N36" s="153"/>
      <c r="O36" s="153"/>
      <c r="P36" s="153">
        <v>550</v>
      </c>
      <c r="Q36" s="31"/>
      <c r="R36" s="31"/>
    </row>
    <row r="37" spans="1:18" ht="12.75">
      <c r="A37" s="349"/>
      <c r="B37" s="279"/>
      <c r="C37" s="279"/>
      <c r="D37" s="279"/>
      <c r="E37" s="279"/>
      <c r="F37" s="279"/>
      <c r="G37" s="279"/>
      <c r="H37" s="279"/>
      <c r="I37" s="279"/>
      <c r="J37" s="350"/>
      <c r="K37" s="270"/>
      <c r="L37" s="207">
        <v>2012</v>
      </c>
      <c r="M37" s="153">
        <v>650</v>
      </c>
      <c r="N37" s="153"/>
      <c r="O37" s="153"/>
      <c r="P37" s="153">
        <v>650</v>
      </c>
      <c r="Q37" s="31"/>
      <c r="R37" s="31"/>
    </row>
    <row r="38" spans="1:18" ht="12.75">
      <c r="A38" s="349"/>
      <c r="B38" s="279"/>
      <c r="C38" s="279"/>
      <c r="D38" s="279"/>
      <c r="E38" s="279"/>
      <c r="F38" s="279"/>
      <c r="G38" s="279"/>
      <c r="H38" s="279"/>
      <c r="I38" s="279"/>
      <c r="J38" s="350"/>
      <c r="K38" s="270"/>
      <c r="L38" s="207">
        <v>2013</v>
      </c>
      <c r="M38" s="153">
        <v>400</v>
      </c>
      <c r="N38" s="153"/>
      <c r="O38" s="153"/>
      <c r="P38" s="153">
        <v>400</v>
      </c>
      <c r="Q38" s="31"/>
      <c r="R38" s="31"/>
    </row>
    <row r="39" spans="1:18" ht="12.75">
      <c r="A39" s="349"/>
      <c r="B39" s="279"/>
      <c r="C39" s="279"/>
      <c r="D39" s="279"/>
      <c r="E39" s="279"/>
      <c r="F39" s="279"/>
      <c r="G39" s="279"/>
      <c r="H39" s="279"/>
      <c r="I39" s="279"/>
      <c r="J39" s="350"/>
      <c r="K39" s="270"/>
      <c r="L39" s="207">
        <v>2014</v>
      </c>
      <c r="M39" s="31"/>
      <c r="N39" s="31"/>
      <c r="O39" s="31"/>
      <c r="P39" s="31"/>
      <c r="Q39" s="31"/>
      <c r="R39" s="31"/>
    </row>
    <row r="40" spans="1:18" ht="12.75">
      <c r="A40" s="349"/>
      <c r="B40" s="279"/>
      <c r="C40" s="279"/>
      <c r="D40" s="279"/>
      <c r="E40" s="279"/>
      <c r="F40" s="279"/>
      <c r="G40" s="279"/>
      <c r="H40" s="279"/>
      <c r="I40" s="279"/>
      <c r="J40" s="350"/>
      <c r="K40" s="270"/>
      <c r="L40" s="207">
        <v>2015</v>
      </c>
      <c r="M40" s="31"/>
      <c r="N40" s="31"/>
      <c r="O40" s="31"/>
      <c r="P40" s="31"/>
      <c r="Q40" s="31"/>
      <c r="R40" s="31"/>
    </row>
    <row r="41" spans="1:18" ht="15.75">
      <c r="A41" s="351" t="s">
        <v>90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247"/>
      <c r="M41" s="123"/>
      <c r="N41" s="123"/>
      <c r="O41" s="123"/>
      <c r="P41" s="123"/>
      <c r="Q41" s="123"/>
      <c r="R41" s="123"/>
    </row>
    <row r="42" spans="1:18" ht="12.75" customHeight="1">
      <c r="A42" s="271" t="s">
        <v>103</v>
      </c>
      <c r="B42" s="279" t="s">
        <v>21</v>
      </c>
      <c r="C42" s="311">
        <v>1</v>
      </c>
      <c r="D42" s="311"/>
      <c r="E42" s="311"/>
      <c r="F42" s="311"/>
      <c r="G42" s="311"/>
      <c r="H42" s="311"/>
      <c r="I42" s="311">
        <v>1</v>
      </c>
      <c r="J42" s="304" t="s">
        <v>41</v>
      </c>
      <c r="K42" s="270" t="s">
        <v>233</v>
      </c>
      <c r="L42" s="5">
        <v>2010</v>
      </c>
      <c r="M42" s="5">
        <v>380</v>
      </c>
      <c r="N42" s="5"/>
      <c r="O42" s="5"/>
      <c r="P42" s="5">
        <v>380</v>
      </c>
      <c r="Q42" s="5"/>
      <c r="R42" s="5"/>
    </row>
    <row r="43" spans="1:18" ht="12.75">
      <c r="A43" s="271"/>
      <c r="B43" s="279"/>
      <c r="C43" s="311"/>
      <c r="D43" s="311"/>
      <c r="E43" s="311"/>
      <c r="F43" s="311"/>
      <c r="G43" s="311"/>
      <c r="H43" s="311"/>
      <c r="I43" s="311"/>
      <c r="J43" s="304"/>
      <c r="K43" s="270"/>
      <c r="L43" s="5">
        <v>2011</v>
      </c>
      <c r="M43" s="5">
        <v>380</v>
      </c>
      <c r="N43" s="5"/>
      <c r="O43" s="5"/>
      <c r="P43" s="5">
        <v>380</v>
      </c>
      <c r="Q43" s="5"/>
      <c r="R43" s="5"/>
    </row>
    <row r="44" spans="1:18" ht="12.75">
      <c r="A44" s="271"/>
      <c r="B44" s="279"/>
      <c r="C44" s="311"/>
      <c r="D44" s="311"/>
      <c r="E44" s="311"/>
      <c r="F44" s="311"/>
      <c r="G44" s="311"/>
      <c r="H44" s="311"/>
      <c r="I44" s="311"/>
      <c r="J44" s="304"/>
      <c r="K44" s="270"/>
      <c r="L44" s="5">
        <v>2012</v>
      </c>
      <c r="M44" s="5">
        <v>380</v>
      </c>
      <c r="N44" s="5"/>
      <c r="O44" s="5"/>
      <c r="P44" s="5">
        <v>380</v>
      </c>
      <c r="Q44" s="5"/>
      <c r="R44" s="5"/>
    </row>
    <row r="45" spans="1:18" ht="12.75">
      <c r="A45" s="271"/>
      <c r="B45" s="279"/>
      <c r="C45" s="311"/>
      <c r="D45" s="311"/>
      <c r="E45" s="311"/>
      <c r="F45" s="311"/>
      <c r="G45" s="311"/>
      <c r="H45" s="311"/>
      <c r="I45" s="311"/>
      <c r="J45" s="304"/>
      <c r="K45" s="270"/>
      <c r="L45" s="5">
        <v>2013</v>
      </c>
      <c r="M45" s="5">
        <v>380</v>
      </c>
      <c r="N45" s="5"/>
      <c r="O45" s="5"/>
      <c r="P45" s="5">
        <v>380</v>
      </c>
      <c r="Q45" s="5"/>
      <c r="R45" s="5"/>
    </row>
    <row r="46" spans="1:18" ht="12.75">
      <c r="A46" s="271"/>
      <c r="B46" s="279"/>
      <c r="C46" s="311"/>
      <c r="D46" s="311"/>
      <c r="E46" s="311"/>
      <c r="F46" s="311"/>
      <c r="G46" s="311"/>
      <c r="H46" s="311"/>
      <c r="I46" s="311"/>
      <c r="J46" s="304"/>
      <c r="K46" s="270"/>
      <c r="L46" s="5">
        <v>2014</v>
      </c>
      <c r="M46" s="5">
        <v>380</v>
      </c>
      <c r="N46" s="5"/>
      <c r="O46" s="5"/>
      <c r="P46" s="5">
        <v>380</v>
      </c>
      <c r="Q46" s="5"/>
      <c r="R46" s="5"/>
    </row>
    <row r="47" spans="1:18" ht="12.75">
      <c r="A47" s="271"/>
      <c r="B47" s="279"/>
      <c r="C47" s="311"/>
      <c r="D47" s="311"/>
      <c r="E47" s="311"/>
      <c r="F47" s="311"/>
      <c r="G47" s="311"/>
      <c r="H47" s="311"/>
      <c r="I47" s="311"/>
      <c r="J47" s="304"/>
      <c r="K47" s="270"/>
      <c r="L47" s="5">
        <v>2015</v>
      </c>
      <c r="M47" s="5">
        <v>380</v>
      </c>
      <c r="N47" s="5"/>
      <c r="O47" s="5"/>
      <c r="P47" s="5">
        <v>380</v>
      </c>
      <c r="Q47" s="5"/>
      <c r="R47" s="5"/>
    </row>
    <row r="48" spans="1:19" ht="15.75">
      <c r="A48" s="351" t="s">
        <v>87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5"/>
      <c r="M48" s="5"/>
      <c r="N48" s="5"/>
      <c r="O48" s="5"/>
      <c r="P48" s="5"/>
      <c r="Q48" s="5"/>
      <c r="R48" s="5"/>
      <c r="S48" s="15"/>
    </row>
    <row r="49" spans="1:18" ht="12.75" customHeight="1">
      <c r="A49" s="271" t="s">
        <v>89</v>
      </c>
      <c r="B49" s="279" t="s">
        <v>21</v>
      </c>
      <c r="C49" s="311">
        <v>1</v>
      </c>
      <c r="D49" s="311"/>
      <c r="E49" s="311"/>
      <c r="F49" s="311"/>
      <c r="G49" s="311">
        <v>1</v>
      </c>
      <c r="H49" s="311"/>
      <c r="I49" s="311"/>
      <c r="J49" s="304" t="s">
        <v>203</v>
      </c>
      <c r="K49" s="270" t="s">
        <v>233</v>
      </c>
      <c r="L49" s="5">
        <v>2010</v>
      </c>
      <c r="M49" s="5">
        <v>245</v>
      </c>
      <c r="N49" s="5"/>
      <c r="O49" s="5"/>
      <c r="P49" s="5">
        <v>245</v>
      </c>
      <c r="Q49" s="5"/>
      <c r="R49" s="5"/>
    </row>
    <row r="50" spans="1:18" ht="12.75">
      <c r="A50" s="271"/>
      <c r="B50" s="279"/>
      <c r="C50" s="311"/>
      <c r="D50" s="311"/>
      <c r="E50" s="311"/>
      <c r="F50" s="311"/>
      <c r="G50" s="311"/>
      <c r="H50" s="311"/>
      <c r="I50" s="311"/>
      <c r="J50" s="304"/>
      <c r="K50" s="270"/>
      <c r="L50" s="5">
        <v>2011</v>
      </c>
      <c r="M50" s="5">
        <v>245</v>
      </c>
      <c r="N50" s="5"/>
      <c r="O50" s="5"/>
      <c r="P50" s="5">
        <v>245</v>
      </c>
      <c r="Q50" s="5"/>
      <c r="R50" s="5"/>
    </row>
    <row r="51" spans="1:18" ht="12.75">
      <c r="A51" s="271"/>
      <c r="B51" s="279"/>
      <c r="C51" s="311"/>
      <c r="D51" s="311"/>
      <c r="E51" s="311"/>
      <c r="F51" s="311"/>
      <c r="G51" s="311"/>
      <c r="H51" s="311"/>
      <c r="I51" s="311"/>
      <c r="J51" s="304"/>
      <c r="K51" s="270"/>
      <c r="L51" s="5">
        <v>2012</v>
      </c>
      <c r="M51" s="5">
        <v>245</v>
      </c>
      <c r="N51" s="5"/>
      <c r="O51" s="5"/>
      <c r="P51" s="5">
        <v>245</v>
      </c>
      <c r="Q51" s="5"/>
      <c r="R51" s="5"/>
    </row>
    <row r="52" spans="1:18" ht="12.75">
      <c r="A52" s="271"/>
      <c r="B52" s="279"/>
      <c r="C52" s="311"/>
      <c r="D52" s="311"/>
      <c r="E52" s="311"/>
      <c r="F52" s="311"/>
      <c r="G52" s="311"/>
      <c r="H52" s="311"/>
      <c r="I52" s="311"/>
      <c r="J52" s="304"/>
      <c r="K52" s="270"/>
      <c r="L52" s="5">
        <v>2013</v>
      </c>
      <c r="M52" s="5">
        <v>245</v>
      </c>
      <c r="N52" s="5"/>
      <c r="O52" s="5"/>
      <c r="P52" s="5">
        <v>245</v>
      </c>
      <c r="Q52" s="5"/>
      <c r="R52" s="5"/>
    </row>
    <row r="53" spans="1:18" ht="12.75">
      <c r="A53" s="271"/>
      <c r="B53" s="279"/>
      <c r="C53" s="311"/>
      <c r="D53" s="311"/>
      <c r="E53" s="311"/>
      <c r="F53" s="311"/>
      <c r="G53" s="311"/>
      <c r="H53" s="311"/>
      <c r="I53" s="311"/>
      <c r="J53" s="304"/>
      <c r="K53" s="270"/>
      <c r="L53" s="5">
        <v>2014</v>
      </c>
      <c r="M53" s="5"/>
      <c r="N53" s="5"/>
      <c r="O53" s="5"/>
      <c r="P53" s="5"/>
      <c r="Q53" s="5"/>
      <c r="R53" s="5"/>
    </row>
    <row r="54" spans="1:18" ht="12.75">
      <c r="A54" s="271"/>
      <c r="B54" s="279"/>
      <c r="C54" s="311"/>
      <c r="D54" s="311"/>
      <c r="E54" s="311"/>
      <c r="F54" s="311"/>
      <c r="G54" s="311"/>
      <c r="H54" s="311"/>
      <c r="I54" s="311"/>
      <c r="J54" s="304"/>
      <c r="K54" s="270"/>
      <c r="L54" s="5">
        <v>2015</v>
      </c>
      <c r="M54" s="5"/>
      <c r="N54" s="5"/>
      <c r="O54" s="5"/>
      <c r="P54" s="5"/>
      <c r="Q54" s="5"/>
      <c r="R54" s="5"/>
    </row>
    <row r="55" spans="1:18" ht="12.75">
      <c r="A55" s="336" t="s">
        <v>23</v>
      </c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206" t="s">
        <v>25</v>
      </c>
      <c r="M55" s="256">
        <f>SUM(M56:M61)</f>
        <v>9018</v>
      </c>
      <c r="N55" s="256">
        <f>SUM(N56:N61)</f>
        <v>3857</v>
      </c>
      <c r="O55" s="256"/>
      <c r="P55" s="256">
        <f>P56+P57+P58+P59+P60+P61</f>
        <v>5161</v>
      </c>
      <c r="Q55" s="8"/>
      <c r="R55" s="8"/>
    </row>
    <row r="56" spans="1:18" ht="12.75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5">
        <v>2010</v>
      </c>
      <c r="M56" s="256">
        <f aca="true" t="shared" si="0" ref="M56:N59">M42+M35+M28+M22+M16+M10+M49</f>
        <v>1176</v>
      </c>
      <c r="N56" s="256">
        <f t="shared" si="0"/>
        <v>250</v>
      </c>
      <c r="O56" s="256"/>
      <c r="P56" s="256">
        <f aca="true" t="shared" si="1" ref="P56:P61">P49+P42+P35</f>
        <v>926</v>
      </c>
      <c r="Q56" s="144"/>
      <c r="R56" s="144"/>
    </row>
    <row r="57" spans="1:18" ht="12.75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5">
        <v>2011</v>
      </c>
      <c r="M57" s="256">
        <f t="shared" si="0"/>
        <v>1775</v>
      </c>
      <c r="N57" s="256">
        <f t="shared" si="0"/>
        <v>600</v>
      </c>
      <c r="O57" s="256"/>
      <c r="P57" s="256">
        <f t="shared" si="1"/>
        <v>1175</v>
      </c>
      <c r="Q57" s="144"/>
      <c r="R57" s="144"/>
    </row>
    <row r="58" spans="1:18" ht="12.75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5">
        <v>2012</v>
      </c>
      <c r="M58" s="256">
        <f t="shared" si="0"/>
        <v>2166</v>
      </c>
      <c r="N58" s="256">
        <f t="shared" si="0"/>
        <v>891</v>
      </c>
      <c r="O58" s="256"/>
      <c r="P58" s="256">
        <f t="shared" si="1"/>
        <v>1275</v>
      </c>
      <c r="Q58" s="144"/>
      <c r="R58" s="144"/>
    </row>
    <row r="59" spans="1:18" ht="12.75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5">
        <v>2013</v>
      </c>
      <c r="M59" s="256">
        <f t="shared" si="0"/>
        <v>2042</v>
      </c>
      <c r="N59" s="256">
        <f t="shared" si="0"/>
        <v>1017</v>
      </c>
      <c r="O59" s="256"/>
      <c r="P59" s="256">
        <f t="shared" si="1"/>
        <v>1025</v>
      </c>
      <c r="Q59" s="144"/>
      <c r="R59" s="144"/>
    </row>
    <row r="60" spans="1:18" ht="12.75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5">
        <v>2014</v>
      </c>
      <c r="M60" s="256">
        <f>M46+M39+M32+M26+M20+M14+M53</f>
        <v>1129</v>
      </c>
      <c r="N60" s="256">
        <f>N46+N39+N32+N26+N20+N14+N53</f>
        <v>749</v>
      </c>
      <c r="O60" s="256"/>
      <c r="P60" s="256">
        <f t="shared" si="1"/>
        <v>380</v>
      </c>
      <c r="Q60" s="144"/>
      <c r="R60" s="144"/>
    </row>
    <row r="61" spans="1:18" ht="12.75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5">
        <v>2015</v>
      </c>
      <c r="M61" s="256">
        <f>M47+M40+M33+M27+M21+M15+M54</f>
        <v>730</v>
      </c>
      <c r="N61" s="256">
        <f>N47+N40+N33+N27+N21+N15+N54</f>
        <v>350</v>
      </c>
      <c r="O61" s="256"/>
      <c r="P61" s="256">
        <f t="shared" si="1"/>
        <v>380</v>
      </c>
      <c r="Q61" s="144"/>
      <c r="R61" s="144"/>
    </row>
    <row r="62" spans="1:18" ht="25.5" customHeight="1">
      <c r="A62" s="337" t="s">
        <v>23</v>
      </c>
      <c r="B62" s="338"/>
      <c r="C62" s="338"/>
      <c r="D62" s="338"/>
      <c r="E62" s="338"/>
      <c r="F62" s="338"/>
      <c r="G62" s="338"/>
      <c r="H62" s="338"/>
      <c r="I62" s="338"/>
      <c r="J62" s="338"/>
      <c r="K62" s="354"/>
      <c r="L62" s="206" t="s">
        <v>111</v>
      </c>
      <c r="M62" s="256">
        <f>M56+M57</f>
        <v>2951</v>
      </c>
      <c r="N62" s="256">
        <f>N56+N57</f>
        <v>850</v>
      </c>
      <c r="O62" s="256"/>
      <c r="P62" s="256">
        <f>P56+P57</f>
        <v>2101</v>
      </c>
      <c r="Q62" s="123"/>
      <c r="R62" s="123"/>
    </row>
    <row r="63" spans="1:18" ht="25.5">
      <c r="A63" s="355"/>
      <c r="B63" s="356"/>
      <c r="C63" s="356"/>
      <c r="D63" s="356"/>
      <c r="E63" s="356"/>
      <c r="F63" s="356"/>
      <c r="G63" s="356"/>
      <c r="H63" s="356"/>
      <c r="I63" s="356"/>
      <c r="J63" s="356"/>
      <c r="K63" s="357"/>
      <c r="L63" s="35" t="s">
        <v>210</v>
      </c>
      <c r="M63" s="256">
        <f>M58+M59</f>
        <v>4208</v>
      </c>
      <c r="N63" s="256">
        <f>N58+N59</f>
        <v>1908</v>
      </c>
      <c r="O63" s="256"/>
      <c r="P63" s="256">
        <f>P58+P59</f>
        <v>2300</v>
      </c>
      <c r="Q63" s="124"/>
      <c r="R63" s="124"/>
    </row>
    <row r="64" spans="1:18" ht="25.5">
      <c r="A64" s="358"/>
      <c r="B64" s="359"/>
      <c r="C64" s="359"/>
      <c r="D64" s="359"/>
      <c r="E64" s="359"/>
      <c r="F64" s="359"/>
      <c r="G64" s="359"/>
      <c r="H64" s="359"/>
      <c r="I64" s="359"/>
      <c r="J64" s="359"/>
      <c r="K64" s="360"/>
      <c r="L64" s="35" t="s">
        <v>211</v>
      </c>
      <c r="M64" s="256">
        <f>M60+M61</f>
        <v>1859</v>
      </c>
      <c r="N64" s="256">
        <f>N60+N61</f>
        <v>1099</v>
      </c>
      <c r="O64" s="256"/>
      <c r="P64" s="256">
        <f>P60+P61</f>
        <v>760</v>
      </c>
      <c r="Q64" s="124"/>
      <c r="R64" s="124"/>
    </row>
    <row r="65" spans="1:18" ht="18.75">
      <c r="A65" s="173" t="s">
        <v>222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</row>
  </sheetData>
  <mergeCells count="107">
    <mergeCell ref="A62:K64"/>
    <mergeCell ref="J49:J54"/>
    <mergeCell ref="K49:K54"/>
    <mergeCell ref="A48:K48"/>
    <mergeCell ref="A49:A54"/>
    <mergeCell ref="B49:B54"/>
    <mergeCell ref="C49:C54"/>
    <mergeCell ref="D49:D54"/>
    <mergeCell ref="E49:E54"/>
    <mergeCell ref="F49:F54"/>
    <mergeCell ref="G49:G54"/>
    <mergeCell ref="H49:H54"/>
    <mergeCell ref="I49:I54"/>
    <mergeCell ref="A9:K9"/>
    <mergeCell ref="E42:E47"/>
    <mergeCell ref="F42:F47"/>
    <mergeCell ref="G42:G47"/>
    <mergeCell ref="I42:I47"/>
    <mergeCell ref="H42:H47"/>
    <mergeCell ref="A42:A47"/>
    <mergeCell ref="B42:B47"/>
    <mergeCell ref="C42:C47"/>
    <mergeCell ref="D42:D47"/>
    <mergeCell ref="K35:K40"/>
    <mergeCell ref="I35:I40"/>
    <mergeCell ref="H35:H40"/>
    <mergeCell ref="G35:G40"/>
    <mergeCell ref="J42:J47"/>
    <mergeCell ref="K42:K47"/>
    <mergeCell ref="A41:K41"/>
    <mergeCell ref="A34:K34"/>
    <mergeCell ref="E22:E27"/>
    <mergeCell ref="F22:F27"/>
    <mergeCell ref="A35:A40"/>
    <mergeCell ref="J35:J40"/>
    <mergeCell ref="B35:B40"/>
    <mergeCell ref="C35:C40"/>
    <mergeCell ref="D35:D40"/>
    <mergeCell ref="E35:E40"/>
    <mergeCell ref="F35:F40"/>
    <mergeCell ref="I10:I15"/>
    <mergeCell ref="A10:A15"/>
    <mergeCell ref="B10:B15"/>
    <mergeCell ref="C10:C15"/>
    <mergeCell ref="D10:D15"/>
    <mergeCell ref="E10:E15"/>
    <mergeCell ref="F10:F15"/>
    <mergeCell ref="G10:G15"/>
    <mergeCell ref="H10:H15"/>
    <mergeCell ref="I16:I21"/>
    <mergeCell ref="E16:E21"/>
    <mergeCell ref="F16:F21"/>
    <mergeCell ref="G16:G21"/>
    <mergeCell ref="H16:H21"/>
    <mergeCell ref="A16:A21"/>
    <mergeCell ref="B16:B21"/>
    <mergeCell ref="C16:C21"/>
    <mergeCell ref="D16:D21"/>
    <mergeCell ref="H28:H33"/>
    <mergeCell ref="J22:J27"/>
    <mergeCell ref="A22:A27"/>
    <mergeCell ref="B22:B27"/>
    <mergeCell ref="C22:C27"/>
    <mergeCell ref="D22:D27"/>
    <mergeCell ref="I22:I27"/>
    <mergeCell ref="D28:D33"/>
    <mergeCell ref="E28:E33"/>
    <mergeCell ref="F28:F33"/>
    <mergeCell ref="Q1:R1"/>
    <mergeCell ref="Q4:R4"/>
    <mergeCell ref="J28:J33"/>
    <mergeCell ref="K28:K33"/>
    <mergeCell ref="K22:K27"/>
    <mergeCell ref="J10:J15"/>
    <mergeCell ref="J16:J21"/>
    <mergeCell ref="K16:K21"/>
    <mergeCell ref="K10:K15"/>
    <mergeCell ref="J5:J7"/>
    <mergeCell ref="A55:K61"/>
    <mergeCell ref="A8:B8"/>
    <mergeCell ref="A2:R3"/>
    <mergeCell ref="I28:I33"/>
    <mergeCell ref="G22:G27"/>
    <mergeCell ref="H22:H27"/>
    <mergeCell ref="A28:A33"/>
    <mergeCell ref="B28:B33"/>
    <mergeCell ref="C28:C33"/>
    <mergeCell ref="G28:G33"/>
    <mergeCell ref="A5:A7"/>
    <mergeCell ref="B5:B7"/>
    <mergeCell ref="C5:C7"/>
    <mergeCell ref="D5:I5"/>
    <mergeCell ref="D6:D7"/>
    <mergeCell ref="E6:E7"/>
    <mergeCell ref="F6:F7"/>
    <mergeCell ref="G6:G7"/>
    <mergeCell ref="H6:H7"/>
    <mergeCell ref="I6:I7"/>
    <mergeCell ref="K5:K7"/>
    <mergeCell ref="L5:L7"/>
    <mergeCell ref="N5:R5"/>
    <mergeCell ref="M6:M7"/>
    <mergeCell ref="N6:N7"/>
    <mergeCell ref="O6:O7"/>
    <mergeCell ref="P6:P7"/>
    <mergeCell ref="Q6:Q7"/>
    <mergeCell ref="R6:R7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2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4"/>
  <sheetViews>
    <sheetView view="pageBreakPreview" zoomScale="75" zoomScaleSheetLayoutView="75" workbookViewId="0" topLeftCell="A1">
      <selection activeCell="Q1" sqref="Q1:R1"/>
    </sheetView>
  </sheetViews>
  <sheetFormatPr defaultColWidth="9.00390625" defaultRowHeight="12.75"/>
  <cols>
    <col min="1" max="1" width="19.625" style="56" customWidth="1"/>
    <col min="2" max="2" width="9.25390625" style="55" bestFit="1" customWidth="1"/>
    <col min="3" max="9" width="9.125" style="55" customWidth="1"/>
    <col min="10" max="10" width="11.625" style="63" customWidth="1"/>
    <col min="11" max="11" width="16.75390625" style="68" customWidth="1"/>
    <col min="12" max="12" width="10.375" style="183" customWidth="1"/>
    <col min="13" max="14" width="10.875" style="190" bestFit="1" customWidth="1"/>
    <col min="15" max="15" width="9.625" style="190" customWidth="1"/>
    <col min="16" max="16" width="11.125" style="190" customWidth="1"/>
    <col min="17" max="17" width="11.375" style="190" customWidth="1"/>
    <col min="18" max="18" width="9.25390625" style="190" bestFit="1" customWidth="1"/>
  </cols>
  <sheetData>
    <row r="1" spans="1:18" s="26" customFormat="1" ht="12.75">
      <c r="A1" s="92"/>
      <c r="B1" s="93"/>
      <c r="C1" s="93"/>
      <c r="D1" s="93"/>
      <c r="E1" s="93"/>
      <c r="F1" s="93"/>
      <c r="G1" s="93"/>
      <c r="H1" s="93"/>
      <c r="I1" s="93"/>
      <c r="J1" s="94"/>
      <c r="K1" s="232"/>
      <c r="L1" s="180"/>
      <c r="M1" s="185"/>
      <c r="N1" s="185"/>
      <c r="O1" s="185"/>
      <c r="P1" s="185"/>
      <c r="Q1" s="477" t="s">
        <v>219</v>
      </c>
      <c r="R1" s="477"/>
    </row>
    <row r="2" spans="1:18" s="26" customFormat="1" ht="37.5" customHeight="1">
      <c r="A2" s="505" t="s">
        <v>207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</row>
    <row r="3" spans="1:18" s="26" customFormat="1" ht="12" customHeight="1">
      <c r="A3" s="92"/>
      <c r="B3" s="92"/>
      <c r="C3" s="92"/>
      <c r="D3" s="92"/>
      <c r="E3" s="92"/>
      <c r="F3" s="92"/>
      <c r="G3" s="92"/>
      <c r="H3" s="92"/>
      <c r="I3" s="92"/>
      <c r="J3" s="96"/>
      <c r="K3" s="232"/>
      <c r="L3" s="97"/>
      <c r="M3" s="95"/>
      <c r="N3" s="95"/>
      <c r="O3" s="95"/>
      <c r="P3" s="95"/>
      <c r="Q3" s="506" t="s">
        <v>2</v>
      </c>
      <c r="R3" s="506"/>
    </row>
    <row r="4" spans="1:18" s="26" customFormat="1" ht="38.25" customHeight="1">
      <c r="A4" s="349" t="s">
        <v>3</v>
      </c>
      <c r="B4" s="349" t="s">
        <v>4</v>
      </c>
      <c r="C4" s="386" t="s">
        <v>15</v>
      </c>
      <c r="D4" s="51"/>
      <c r="E4" s="349"/>
      <c r="F4" s="349"/>
      <c r="G4" s="349"/>
      <c r="H4" s="349"/>
      <c r="I4" s="349"/>
      <c r="J4" s="350" t="s">
        <v>6</v>
      </c>
      <c r="K4" s="350" t="s">
        <v>13</v>
      </c>
      <c r="L4" s="508" t="s">
        <v>7</v>
      </c>
      <c r="M4" s="98" t="s">
        <v>8</v>
      </c>
      <c r="N4" s="507" t="s">
        <v>9</v>
      </c>
      <c r="O4" s="507"/>
      <c r="P4" s="507"/>
      <c r="Q4" s="507"/>
      <c r="R4" s="507"/>
    </row>
    <row r="5" spans="1:18" s="26" customFormat="1" ht="15.75" customHeight="1">
      <c r="A5" s="349"/>
      <c r="B5" s="349"/>
      <c r="C5" s="387"/>
      <c r="D5" s="396">
        <v>2010</v>
      </c>
      <c r="E5" s="406">
        <v>2011</v>
      </c>
      <c r="F5" s="406">
        <v>2012</v>
      </c>
      <c r="G5" s="406">
        <v>2013</v>
      </c>
      <c r="H5" s="406">
        <v>2014</v>
      </c>
      <c r="I5" s="406">
        <v>2015</v>
      </c>
      <c r="J5" s="350"/>
      <c r="K5" s="350"/>
      <c r="L5" s="508"/>
      <c r="M5" s="507" t="s">
        <v>16</v>
      </c>
      <c r="N5" s="507" t="s">
        <v>223</v>
      </c>
      <c r="O5" s="307" t="s">
        <v>220</v>
      </c>
      <c r="P5" s="309" t="s">
        <v>221</v>
      </c>
      <c r="Q5" s="507" t="s">
        <v>11</v>
      </c>
      <c r="R5" s="507" t="s">
        <v>12</v>
      </c>
    </row>
    <row r="6" spans="1:18" s="26" customFormat="1" ht="30.75" customHeight="1">
      <c r="A6" s="349"/>
      <c r="B6" s="349"/>
      <c r="C6" s="388"/>
      <c r="D6" s="398"/>
      <c r="E6" s="406"/>
      <c r="F6" s="406"/>
      <c r="G6" s="406"/>
      <c r="H6" s="406"/>
      <c r="I6" s="406"/>
      <c r="J6" s="350"/>
      <c r="K6" s="350"/>
      <c r="L6" s="508"/>
      <c r="M6" s="507"/>
      <c r="N6" s="507"/>
      <c r="O6" s="307"/>
      <c r="P6" s="309"/>
      <c r="Q6" s="507"/>
      <c r="R6" s="507"/>
    </row>
    <row r="7" spans="1:18" ht="15.75">
      <c r="A7" s="474" t="s">
        <v>26</v>
      </c>
      <c r="B7" s="402"/>
      <c r="C7" s="402"/>
      <c r="D7" s="402"/>
      <c r="E7" s="402"/>
      <c r="F7" s="402"/>
      <c r="G7" s="402"/>
      <c r="H7" s="402"/>
      <c r="I7" s="402"/>
      <c r="J7" s="402"/>
      <c r="K7" s="475"/>
      <c r="L7" s="209" t="s">
        <v>109</v>
      </c>
      <c r="M7" s="151">
        <f>M9+M10+M11</f>
        <v>1230</v>
      </c>
      <c r="N7" s="151"/>
      <c r="O7" s="151"/>
      <c r="P7" s="151">
        <f>P9+P10+P11</f>
        <v>1230</v>
      </c>
      <c r="Q7" s="164"/>
      <c r="R7" s="164"/>
    </row>
    <row r="8" spans="1:18" ht="54" customHeight="1">
      <c r="A8" s="17" t="s">
        <v>181</v>
      </c>
      <c r="B8" s="34"/>
      <c r="C8" s="34"/>
      <c r="D8" s="34"/>
      <c r="E8" s="34"/>
      <c r="F8" s="34"/>
      <c r="G8" s="34"/>
      <c r="H8" s="34"/>
      <c r="I8" s="34"/>
      <c r="J8" s="69"/>
      <c r="K8" s="69"/>
      <c r="L8" s="197"/>
      <c r="M8" s="166"/>
      <c r="N8" s="166"/>
      <c r="O8" s="166"/>
      <c r="P8" s="166"/>
      <c r="Q8" s="166"/>
      <c r="R8" s="167"/>
    </row>
    <row r="9" spans="1:18" ht="12.75" customHeight="1">
      <c r="A9" s="271" t="s">
        <v>28</v>
      </c>
      <c r="B9" s="279" t="s">
        <v>14</v>
      </c>
      <c r="C9" s="279">
        <v>18.5</v>
      </c>
      <c r="D9" s="279"/>
      <c r="E9" s="279"/>
      <c r="F9" s="279">
        <v>18.5</v>
      </c>
      <c r="G9" s="279"/>
      <c r="H9" s="279"/>
      <c r="I9" s="279"/>
      <c r="J9" s="304" t="s">
        <v>17</v>
      </c>
      <c r="K9" s="408" t="s">
        <v>236</v>
      </c>
      <c r="L9" s="38">
        <v>2010</v>
      </c>
      <c r="M9" s="164">
        <f>O9+P9</f>
        <v>380</v>
      </c>
      <c r="N9" s="164"/>
      <c r="O9" s="164"/>
      <c r="P9" s="164">
        <v>380</v>
      </c>
      <c r="Q9" s="164"/>
      <c r="R9" s="164"/>
    </row>
    <row r="10" spans="1:18" ht="12.75">
      <c r="A10" s="271"/>
      <c r="B10" s="279"/>
      <c r="C10" s="279"/>
      <c r="D10" s="279"/>
      <c r="E10" s="279"/>
      <c r="F10" s="279"/>
      <c r="G10" s="279"/>
      <c r="H10" s="279"/>
      <c r="I10" s="279"/>
      <c r="J10" s="304"/>
      <c r="K10" s="409"/>
      <c r="L10" s="38">
        <v>2011</v>
      </c>
      <c r="M10" s="164">
        <f>O10+P10</f>
        <v>425</v>
      </c>
      <c r="N10" s="164"/>
      <c r="O10" s="164"/>
      <c r="P10" s="164">
        <v>425</v>
      </c>
      <c r="Q10" s="164"/>
      <c r="R10" s="164"/>
    </row>
    <row r="11" spans="1:18" ht="12.75">
      <c r="A11" s="271"/>
      <c r="B11" s="279"/>
      <c r="C11" s="279"/>
      <c r="D11" s="279"/>
      <c r="E11" s="279"/>
      <c r="F11" s="279"/>
      <c r="G11" s="279"/>
      <c r="H11" s="279"/>
      <c r="I11" s="279"/>
      <c r="J11" s="304"/>
      <c r="K11" s="409"/>
      <c r="L11" s="38">
        <v>2012</v>
      </c>
      <c r="M11" s="164">
        <f>O11+P11</f>
        <v>425</v>
      </c>
      <c r="N11" s="164"/>
      <c r="O11" s="164"/>
      <c r="P11" s="164">
        <v>425</v>
      </c>
      <c r="Q11" s="164"/>
      <c r="R11" s="164"/>
    </row>
    <row r="12" spans="1:18" ht="12.75">
      <c r="A12" s="271"/>
      <c r="B12" s="279"/>
      <c r="C12" s="279"/>
      <c r="D12" s="279"/>
      <c r="E12" s="279"/>
      <c r="F12" s="279"/>
      <c r="G12" s="279"/>
      <c r="H12" s="279"/>
      <c r="I12" s="279"/>
      <c r="J12" s="304"/>
      <c r="K12" s="409"/>
      <c r="L12" s="38">
        <v>2013</v>
      </c>
      <c r="M12" s="164"/>
      <c r="N12" s="164"/>
      <c r="O12" s="164"/>
      <c r="P12" s="164"/>
      <c r="Q12" s="164"/>
      <c r="R12" s="164"/>
    </row>
    <row r="13" spans="1:18" ht="12.75">
      <c r="A13" s="271"/>
      <c r="B13" s="279"/>
      <c r="C13" s="279"/>
      <c r="D13" s="279"/>
      <c r="E13" s="279"/>
      <c r="F13" s="279"/>
      <c r="G13" s="279"/>
      <c r="H13" s="279"/>
      <c r="I13" s="279"/>
      <c r="J13" s="304"/>
      <c r="K13" s="409"/>
      <c r="L13" s="38">
        <v>2014</v>
      </c>
      <c r="M13" s="164"/>
      <c r="N13" s="164"/>
      <c r="O13" s="164"/>
      <c r="P13" s="164"/>
      <c r="Q13" s="164"/>
      <c r="R13" s="164"/>
    </row>
    <row r="14" spans="1:18" ht="12.75" customHeight="1">
      <c r="A14" s="271"/>
      <c r="B14" s="279"/>
      <c r="C14" s="279"/>
      <c r="D14" s="279"/>
      <c r="E14" s="279"/>
      <c r="F14" s="279"/>
      <c r="G14" s="279"/>
      <c r="H14" s="279"/>
      <c r="I14" s="279"/>
      <c r="J14" s="304"/>
      <c r="K14" s="410"/>
      <c r="L14" s="38">
        <v>2015</v>
      </c>
      <c r="M14" s="164"/>
      <c r="N14" s="164"/>
      <c r="O14" s="164"/>
      <c r="P14" s="164"/>
      <c r="Q14" s="164"/>
      <c r="R14" s="164"/>
    </row>
    <row r="15" spans="1:18" ht="15.75">
      <c r="A15" s="462" t="s">
        <v>27</v>
      </c>
      <c r="B15" s="463"/>
      <c r="C15" s="463"/>
      <c r="D15" s="463"/>
      <c r="E15" s="463"/>
      <c r="F15" s="463"/>
      <c r="G15" s="463"/>
      <c r="H15" s="463"/>
      <c r="I15" s="463"/>
      <c r="J15" s="463"/>
      <c r="K15" s="464"/>
      <c r="L15" s="210" t="s">
        <v>110</v>
      </c>
      <c r="M15" s="152">
        <f>M22+M29+M30+M31+M36+M37+M38+M39+M40</f>
        <v>1869</v>
      </c>
      <c r="N15" s="153"/>
      <c r="O15" s="152"/>
      <c r="P15" s="152">
        <f>P29+P30+P31</f>
        <v>167</v>
      </c>
      <c r="Q15" s="153"/>
      <c r="R15" s="152">
        <f>R29+R30+R31</f>
        <v>100</v>
      </c>
    </row>
    <row r="16" spans="1:18" ht="12.75" customHeight="1">
      <c r="A16" s="517" t="s">
        <v>182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233"/>
      <c r="L16" s="210">
        <v>2010</v>
      </c>
      <c r="M16" s="152">
        <f>M22+M29+M36</f>
        <v>379</v>
      </c>
      <c r="N16" s="153"/>
      <c r="O16" s="152"/>
      <c r="P16" s="152">
        <f>P29</f>
        <v>50</v>
      </c>
      <c r="Q16" s="153"/>
      <c r="R16" s="152">
        <v>30</v>
      </c>
    </row>
    <row r="17" spans="1:18" ht="12.75" customHeight="1">
      <c r="A17" s="517"/>
      <c r="B17" s="178"/>
      <c r="C17" s="178"/>
      <c r="D17" s="178"/>
      <c r="E17" s="178"/>
      <c r="F17" s="178"/>
      <c r="G17" s="178"/>
      <c r="H17" s="178"/>
      <c r="I17" s="178"/>
      <c r="J17" s="178"/>
      <c r="K17" s="233"/>
      <c r="L17" s="210">
        <v>2011</v>
      </c>
      <c r="M17" s="152">
        <f>M23+M30+M37</f>
        <v>380</v>
      </c>
      <c r="N17" s="153"/>
      <c r="O17" s="152"/>
      <c r="P17" s="152">
        <v>20</v>
      </c>
      <c r="Q17" s="153"/>
      <c r="R17" s="152">
        <v>30</v>
      </c>
    </row>
    <row r="18" spans="1:18" ht="12.75" customHeight="1">
      <c r="A18" s="517"/>
      <c r="B18" s="178"/>
      <c r="C18" s="178"/>
      <c r="D18" s="178"/>
      <c r="E18" s="178"/>
      <c r="F18" s="178"/>
      <c r="G18" s="178"/>
      <c r="H18" s="178"/>
      <c r="I18" s="178"/>
      <c r="J18" s="178"/>
      <c r="K18" s="233"/>
      <c r="L18" s="210">
        <v>2012</v>
      </c>
      <c r="M18" s="152">
        <f>M24+M31+M38</f>
        <v>407</v>
      </c>
      <c r="N18" s="153"/>
      <c r="O18" s="152"/>
      <c r="P18" s="152">
        <v>27</v>
      </c>
      <c r="Q18" s="153"/>
      <c r="R18" s="152">
        <v>40</v>
      </c>
    </row>
    <row r="19" spans="1:18" ht="12.75" customHeight="1">
      <c r="A19" s="517"/>
      <c r="B19" s="178"/>
      <c r="C19" s="178"/>
      <c r="D19" s="178"/>
      <c r="E19" s="178"/>
      <c r="F19" s="178"/>
      <c r="G19" s="178"/>
      <c r="H19" s="178"/>
      <c r="I19" s="178"/>
      <c r="J19" s="178"/>
      <c r="K19" s="233"/>
      <c r="L19" s="210">
        <v>2013</v>
      </c>
      <c r="M19" s="152">
        <f>M25+M32+M39</f>
        <v>350</v>
      </c>
      <c r="N19" s="153"/>
      <c r="O19" s="152"/>
      <c r="P19" s="152"/>
      <c r="Q19" s="153"/>
      <c r="R19" s="153"/>
    </row>
    <row r="20" spans="1:18" ht="12.75" customHeight="1">
      <c r="A20" s="517"/>
      <c r="B20" s="178"/>
      <c r="C20" s="178"/>
      <c r="D20" s="178"/>
      <c r="E20" s="178"/>
      <c r="F20" s="178"/>
      <c r="G20" s="178"/>
      <c r="H20" s="178"/>
      <c r="I20" s="178"/>
      <c r="J20" s="178"/>
      <c r="K20" s="233"/>
      <c r="L20" s="210">
        <v>2014</v>
      </c>
      <c r="M20" s="152">
        <f>M26+M33+M40</f>
        <v>353</v>
      </c>
      <c r="N20" s="153"/>
      <c r="O20" s="152"/>
      <c r="P20" s="152"/>
      <c r="Q20" s="153"/>
      <c r="R20" s="153"/>
    </row>
    <row r="21" spans="1:18" ht="12.75">
      <c r="A21" s="518"/>
      <c r="B21" s="33"/>
      <c r="C21" s="33"/>
      <c r="D21" s="33"/>
      <c r="E21" s="33"/>
      <c r="F21" s="33"/>
      <c r="G21" s="33"/>
      <c r="H21" s="33"/>
      <c r="I21" s="33"/>
      <c r="J21" s="70"/>
      <c r="K21" s="70"/>
      <c r="L21" s="14"/>
      <c r="M21" s="163"/>
      <c r="N21" s="163"/>
      <c r="O21" s="163"/>
      <c r="P21" s="163"/>
      <c r="Q21" s="163"/>
      <c r="R21" s="168"/>
    </row>
    <row r="22" spans="1:18" ht="12.75" customHeight="1">
      <c r="A22" s="271" t="s">
        <v>29</v>
      </c>
      <c r="B22" s="311" t="s">
        <v>14</v>
      </c>
      <c r="C22" s="311">
        <v>0.3</v>
      </c>
      <c r="D22" s="311">
        <v>0.3</v>
      </c>
      <c r="E22" s="311"/>
      <c r="F22" s="311"/>
      <c r="G22" s="311"/>
      <c r="H22" s="311"/>
      <c r="I22" s="311"/>
      <c r="J22" s="270" t="s">
        <v>17</v>
      </c>
      <c r="K22" s="408" t="s">
        <v>236</v>
      </c>
      <c r="L22" s="211">
        <v>2010</v>
      </c>
      <c r="M22" s="154">
        <v>49</v>
      </c>
      <c r="N22" s="154"/>
      <c r="O22" s="154"/>
      <c r="P22" s="154">
        <v>49</v>
      </c>
      <c r="Q22" s="154"/>
      <c r="R22" s="154"/>
    </row>
    <row r="23" spans="1:18" ht="12.75">
      <c r="A23" s="271"/>
      <c r="B23" s="311"/>
      <c r="C23" s="311"/>
      <c r="D23" s="311"/>
      <c r="E23" s="311"/>
      <c r="F23" s="311"/>
      <c r="G23" s="311"/>
      <c r="H23" s="311"/>
      <c r="I23" s="311"/>
      <c r="J23" s="270"/>
      <c r="K23" s="409"/>
      <c r="L23" s="211">
        <v>2011</v>
      </c>
      <c r="M23" s="154"/>
      <c r="N23" s="154"/>
      <c r="O23" s="154"/>
      <c r="P23" s="154"/>
      <c r="Q23" s="154"/>
      <c r="R23" s="154"/>
    </row>
    <row r="24" spans="1:18" ht="12.75">
      <c r="A24" s="271"/>
      <c r="B24" s="311"/>
      <c r="C24" s="311"/>
      <c r="D24" s="311"/>
      <c r="E24" s="311"/>
      <c r="F24" s="311"/>
      <c r="G24" s="311"/>
      <c r="H24" s="311"/>
      <c r="I24" s="311"/>
      <c r="J24" s="270"/>
      <c r="K24" s="409"/>
      <c r="L24" s="211">
        <v>2012</v>
      </c>
      <c r="M24" s="154"/>
      <c r="N24" s="154"/>
      <c r="O24" s="154"/>
      <c r="P24" s="154"/>
      <c r="Q24" s="154"/>
      <c r="R24" s="154"/>
    </row>
    <row r="25" spans="1:18" ht="12.75">
      <c r="A25" s="271"/>
      <c r="B25" s="311"/>
      <c r="C25" s="311"/>
      <c r="D25" s="311"/>
      <c r="E25" s="311"/>
      <c r="F25" s="311"/>
      <c r="G25" s="311"/>
      <c r="H25" s="311"/>
      <c r="I25" s="311"/>
      <c r="J25" s="270"/>
      <c r="K25" s="409"/>
      <c r="L25" s="211">
        <v>2013</v>
      </c>
      <c r="M25" s="154"/>
      <c r="N25" s="154"/>
      <c r="O25" s="154"/>
      <c r="P25" s="154"/>
      <c r="Q25" s="154"/>
      <c r="R25" s="154"/>
    </row>
    <row r="26" spans="1:18" ht="12.75">
      <c r="A26" s="271"/>
      <c r="B26" s="311"/>
      <c r="C26" s="311"/>
      <c r="D26" s="311"/>
      <c r="E26" s="311"/>
      <c r="F26" s="311"/>
      <c r="G26" s="311"/>
      <c r="H26" s="311"/>
      <c r="I26" s="311"/>
      <c r="J26" s="270"/>
      <c r="K26" s="409"/>
      <c r="L26" s="211">
        <v>2014</v>
      </c>
      <c r="M26" s="154"/>
      <c r="N26" s="154"/>
      <c r="O26" s="154"/>
      <c r="P26" s="154"/>
      <c r="Q26" s="154"/>
      <c r="R26" s="154"/>
    </row>
    <row r="27" spans="1:18" ht="10.5" customHeight="1">
      <c r="A27" s="271"/>
      <c r="B27" s="311"/>
      <c r="C27" s="311"/>
      <c r="D27" s="311"/>
      <c r="E27" s="311"/>
      <c r="F27" s="311"/>
      <c r="G27" s="311"/>
      <c r="H27" s="311"/>
      <c r="I27" s="311"/>
      <c r="J27" s="270"/>
      <c r="K27" s="410"/>
      <c r="L27" s="211">
        <v>2015</v>
      </c>
      <c r="M27" s="154"/>
      <c r="N27" s="154"/>
      <c r="O27" s="154"/>
      <c r="P27" s="154"/>
      <c r="Q27" s="154"/>
      <c r="R27" s="154"/>
    </row>
    <row r="28" spans="1:18" ht="51">
      <c r="A28" s="29" t="s">
        <v>183</v>
      </c>
      <c r="B28" s="27"/>
      <c r="C28" s="28"/>
      <c r="D28" s="27"/>
      <c r="E28" s="27"/>
      <c r="F28" s="28"/>
      <c r="G28" s="28"/>
      <c r="H28" s="28"/>
      <c r="I28" s="28"/>
      <c r="J28" s="71"/>
      <c r="K28" s="71"/>
      <c r="L28" s="212"/>
      <c r="M28" s="155"/>
      <c r="N28" s="155"/>
      <c r="O28" s="155"/>
      <c r="P28" s="155"/>
      <c r="Q28" s="155"/>
      <c r="R28" s="156"/>
    </row>
    <row r="29" spans="1:18" ht="12.75" customHeight="1">
      <c r="A29" s="271" t="s">
        <v>31</v>
      </c>
      <c r="B29" s="311" t="s">
        <v>14</v>
      </c>
      <c r="C29" s="461">
        <v>2.41</v>
      </c>
      <c r="D29" s="461"/>
      <c r="E29" s="461"/>
      <c r="F29" s="311">
        <v>2.4</v>
      </c>
      <c r="G29" s="311"/>
      <c r="H29" s="311"/>
      <c r="I29" s="311"/>
      <c r="J29" s="270" t="s">
        <v>30</v>
      </c>
      <c r="K29" s="408" t="s">
        <v>236</v>
      </c>
      <c r="L29" s="207">
        <v>2010</v>
      </c>
      <c r="M29" s="154">
        <f>O29+P29+R29</f>
        <v>80</v>
      </c>
      <c r="N29" s="154"/>
      <c r="O29" s="154"/>
      <c r="P29" s="154">
        <v>50</v>
      </c>
      <c r="Q29" s="154"/>
      <c r="R29" s="154">
        <v>30</v>
      </c>
    </row>
    <row r="30" spans="1:18" ht="12.75">
      <c r="A30" s="271"/>
      <c r="B30" s="311"/>
      <c r="C30" s="461"/>
      <c r="D30" s="461"/>
      <c r="E30" s="461"/>
      <c r="F30" s="311"/>
      <c r="G30" s="311"/>
      <c r="H30" s="311"/>
      <c r="I30" s="311"/>
      <c r="J30" s="270"/>
      <c r="K30" s="409"/>
      <c r="L30" s="207">
        <v>2011</v>
      </c>
      <c r="M30" s="154">
        <f>O30+P30+R30</f>
        <v>80</v>
      </c>
      <c r="N30" s="154"/>
      <c r="O30" s="154"/>
      <c r="P30" s="154">
        <v>50</v>
      </c>
      <c r="Q30" s="154"/>
      <c r="R30" s="154">
        <v>30</v>
      </c>
    </row>
    <row r="31" spans="1:18" ht="12.75">
      <c r="A31" s="271"/>
      <c r="B31" s="311"/>
      <c r="C31" s="461"/>
      <c r="D31" s="461"/>
      <c r="E31" s="461"/>
      <c r="F31" s="311"/>
      <c r="G31" s="311"/>
      <c r="H31" s="311"/>
      <c r="I31" s="311"/>
      <c r="J31" s="270"/>
      <c r="K31" s="409"/>
      <c r="L31" s="207">
        <v>2012</v>
      </c>
      <c r="M31" s="154">
        <f>O31+P31+R31</f>
        <v>107</v>
      </c>
      <c r="N31" s="154"/>
      <c r="O31" s="154"/>
      <c r="P31" s="154">
        <v>67</v>
      </c>
      <c r="Q31" s="154"/>
      <c r="R31" s="154">
        <v>40</v>
      </c>
    </row>
    <row r="32" spans="1:18" ht="12.75">
      <c r="A32" s="271"/>
      <c r="B32" s="311"/>
      <c r="C32" s="461"/>
      <c r="D32" s="461"/>
      <c r="E32" s="461"/>
      <c r="F32" s="311"/>
      <c r="G32" s="311"/>
      <c r="H32" s="311"/>
      <c r="I32" s="311"/>
      <c r="J32" s="270"/>
      <c r="K32" s="409"/>
      <c r="L32" s="207">
        <v>2013</v>
      </c>
      <c r="M32" s="154"/>
      <c r="N32" s="154"/>
      <c r="O32" s="154"/>
      <c r="P32" s="154"/>
      <c r="Q32" s="154"/>
      <c r="R32" s="154"/>
    </row>
    <row r="33" spans="1:18" ht="12.75">
      <c r="A33" s="271"/>
      <c r="B33" s="311"/>
      <c r="C33" s="461"/>
      <c r="D33" s="461"/>
      <c r="E33" s="461"/>
      <c r="F33" s="311"/>
      <c r="G33" s="311"/>
      <c r="H33" s="311"/>
      <c r="I33" s="311"/>
      <c r="J33" s="270"/>
      <c r="K33" s="409"/>
      <c r="L33" s="207">
        <v>2014</v>
      </c>
      <c r="M33" s="154"/>
      <c r="N33" s="154"/>
      <c r="O33" s="154"/>
      <c r="P33" s="154"/>
      <c r="Q33" s="154"/>
      <c r="R33" s="154"/>
    </row>
    <row r="34" spans="1:18" ht="14.25" customHeight="1">
      <c r="A34" s="271"/>
      <c r="B34" s="311"/>
      <c r="C34" s="461"/>
      <c r="D34" s="461"/>
      <c r="E34" s="461"/>
      <c r="F34" s="311"/>
      <c r="G34" s="311"/>
      <c r="H34" s="311"/>
      <c r="I34" s="311"/>
      <c r="J34" s="270"/>
      <c r="K34" s="410"/>
      <c r="L34" s="207">
        <v>2015</v>
      </c>
      <c r="M34" s="154"/>
      <c r="N34" s="154"/>
      <c r="O34" s="154"/>
      <c r="P34" s="154"/>
      <c r="Q34" s="154"/>
      <c r="R34" s="154"/>
    </row>
    <row r="35" spans="1:18" ht="76.5">
      <c r="A35" s="9" t="s">
        <v>82</v>
      </c>
      <c r="B35" s="1"/>
      <c r="C35" s="1"/>
      <c r="D35" s="1"/>
      <c r="E35" s="1"/>
      <c r="F35" s="1"/>
      <c r="G35" s="1"/>
      <c r="H35" s="1"/>
      <c r="I35" s="1"/>
      <c r="J35" s="68"/>
      <c r="L35" s="213"/>
      <c r="M35" s="157"/>
      <c r="N35" s="157"/>
      <c r="O35" s="157"/>
      <c r="P35" s="157"/>
      <c r="Q35" s="157"/>
      <c r="R35" s="157"/>
    </row>
    <row r="36" spans="1:18" ht="12.75" customHeight="1">
      <c r="A36" s="311" t="s">
        <v>33</v>
      </c>
      <c r="B36" s="279" t="s">
        <v>14</v>
      </c>
      <c r="C36" s="279">
        <v>2.5</v>
      </c>
      <c r="D36" s="279"/>
      <c r="E36" s="279"/>
      <c r="F36" s="279"/>
      <c r="G36" s="279"/>
      <c r="H36" s="279">
        <v>2.5</v>
      </c>
      <c r="I36" s="279"/>
      <c r="J36" s="270" t="s">
        <v>22</v>
      </c>
      <c r="K36" s="408" t="s">
        <v>236</v>
      </c>
      <c r="L36" s="207">
        <v>2010</v>
      </c>
      <c r="M36" s="153">
        <v>250</v>
      </c>
      <c r="N36" s="153"/>
      <c r="O36" s="153"/>
      <c r="P36" s="153">
        <v>250</v>
      </c>
      <c r="Q36" s="153"/>
      <c r="R36" s="153"/>
    </row>
    <row r="37" spans="1:18" ht="12.75">
      <c r="A37" s="311"/>
      <c r="B37" s="279"/>
      <c r="C37" s="279"/>
      <c r="D37" s="279"/>
      <c r="E37" s="279"/>
      <c r="F37" s="279"/>
      <c r="G37" s="279"/>
      <c r="H37" s="279"/>
      <c r="I37" s="279"/>
      <c r="J37" s="270"/>
      <c r="K37" s="409"/>
      <c r="L37" s="207">
        <v>2011</v>
      </c>
      <c r="M37" s="153">
        <v>300</v>
      </c>
      <c r="N37" s="153"/>
      <c r="O37" s="153"/>
      <c r="P37" s="153">
        <v>300</v>
      </c>
      <c r="Q37" s="153"/>
      <c r="R37" s="153"/>
    </row>
    <row r="38" spans="1:18" ht="12.75">
      <c r="A38" s="311"/>
      <c r="B38" s="279"/>
      <c r="C38" s="279"/>
      <c r="D38" s="279"/>
      <c r="E38" s="279"/>
      <c r="F38" s="279"/>
      <c r="G38" s="279"/>
      <c r="H38" s="279"/>
      <c r="I38" s="279"/>
      <c r="J38" s="270"/>
      <c r="K38" s="409"/>
      <c r="L38" s="207">
        <v>2012</v>
      </c>
      <c r="M38" s="153">
        <v>300</v>
      </c>
      <c r="N38" s="153"/>
      <c r="O38" s="153"/>
      <c r="P38" s="153">
        <v>300</v>
      </c>
      <c r="Q38" s="153"/>
      <c r="R38" s="153"/>
    </row>
    <row r="39" spans="1:18" ht="12.75">
      <c r="A39" s="311"/>
      <c r="B39" s="279"/>
      <c r="C39" s="279"/>
      <c r="D39" s="279"/>
      <c r="E39" s="279"/>
      <c r="F39" s="279"/>
      <c r="G39" s="279"/>
      <c r="H39" s="279"/>
      <c r="I39" s="279"/>
      <c r="J39" s="270"/>
      <c r="K39" s="409"/>
      <c r="L39" s="207">
        <v>2013</v>
      </c>
      <c r="M39" s="153">
        <v>350</v>
      </c>
      <c r="N39" s="153"/>
      <c r="O39" s="153"/>
      <c r="P39" s="153">
        <v>350</v>
      </c>
      <c r="Q39" s="153"/>
      <c r="R39" s="153"/>
    </row>
    <row r="40" spans="1:18" ht="12.75">
      <c r="A40" s="311"/>
      <c r="B40" s="279"/>
      <c r="C40" s="279"/>
      <c r="D40" s="279"/>
      <c r="E40" s="279"/>
      <c r="F40" s="279"/>
      <c r="G40" s="279"/>
      <c r="H40" s="279"/>
      <c r="I40" s="279"/>
      <c r="J40" s="270"/>
      <c r="K40" s="409"/>
      <c r="L40" s="207">
        <v>2014</v>
      </c>
      <c r="M40" s="153">
        <v>353</v>
      </c>
      <c r="N40" s="153"/>
      <c r="O40" s="153"/>
      <c r="P40" s="153">
        <v>353</v>
      </c>
      <c r="Q40" s="153"/>
      <c r="R40" s="153"/>
    </row>
    <row r="41" spans="1:18" ht="12" customHeight="1">
      <c r="A41" s="311"/>
      <c r="B41" s="279"/>
      <c r="C41" s="279"/>
      <c r="D41" s="279"/>
      <c r="E41" s="279"/>
      <c r="F41" s="279"/>
      <c r="G41" s="279"/>
      <c r="H41" s="279"/>
      <c r="I41" s="279"/>
      <c r="J41" s="270"/>
      <c r="K41" s="410"/>
      <c r="L41" s="3">
        <v>2015</v>
      </c>
      <c r="M41" s="153"/>
      <c r="N41" s="153"/>
      <c r="O41" s="153"/>
      <c r="P41" s="153"/>
      <c r="Q41" s="153"/>
      <c r="R41" s="153"/>
    </row>
    <row r="42" spans="1:18" ht="15.75">
      <c r="A42" s="437" t="s">
        <v>34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214" t="s">
        <v>25</v>
      </c>
      <c r="M42" s="99">
        <f>M43+M44+M45+M46+M47+M48</f>
        <v>14351</v>
      </c>
      <c r="N42" s="99">
        <f>N43+N44+N45+N46+N47+N48</f>
        <v>4531</v>
      </c>
      <c r="O42" s="99"/>
      <c r="P42" s="99">
        <f>P43+P44+P45+P46+P47+P48</f>
        <v>9800</v>
      </c>
      <c r="Q42" s="99"/>
      <c r="R42" s="99"/>
    </row>
    <row r="43" spans="1:18" ht="12.75">
      <c r="A43" s="445"/>
      <c r="B43" s="445"/>
      <c r="C43" s="445"/>
      <c r="D43" s="445"/>
      <c r="E43" s="445"/>
      <c r="F43" s="445"/>
      <c r="G43" s="445"/>
      <c r="H43" s="445"/>
      <c r="I43" s="445"/>
      <c r="J43" s="445"/>
      <c r="K43" s="460"/>
      <c r="L43" s="214">
        <v>2010</v>
      </c>
      <c r="M43" s="99">
        <f aca="true" t="shared" si="0" ref="M43:N48">M50+M56+M68+M75</f>
        <v>10300</v>
      </c>
      <c r="N43" s="99">
        <f t="shared" si="0"/>
        <v>500</v>
      </c>
      <c r="O43" s="99"/>
      <c r="P43" s="99">
        <f>P50+P56+P68+P75</f>
        <v>9800</v>
      </c>
      <c r="Q43" s="99"/>
      <c r="R43" s="99"/>
    </row>
    <row r="44" spans="1:18" ht="12.75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60"/>
      <c r="L44" s="214">
        <v>2011</v>
      </c>
      <c r="M44" s="99">
        <f t="shared" si="0"/>
        <v>600</v>
      </c>
      <c r="N44" s="99">
        <f t="shared" si="0"/>
        <v>600</v>
      </c>
      <c r="O44" s="99"/>
      <c r="P44" s="99"/>
      <c r="Q44" s="99"/>
      <c r="R44" s="99"/>
    </row>
    <row r="45" spans="1:18" ht="12.75">
      <c r="A45" s="445"/>
      <c r="B45" s="445"/>
      <c r="C45" s="445"/>
      <c r="D45" s="445"/>
      <c r="E45" s="445"/>
      <c r="F45" s="445"/>
      <c r="G45" s="445"/>
      <c r="H45" s="445"/>
      <c r="I45" s="445"/>
      <c r="J45" s="445"/>
      <c r="K45" s="460"/>
      <c r="L45" s="214">
        <v>2012</v>
      </c>
      <c r="M45" s="99">
        <f t="shared" si="0"/>
        <v>820</v>
      </c>
      <c r="N45" s="99">
        <f t="shared" si="0"/>
        <v>800</v>
      </c>
      <c r="O45" s="99"/>
      <c r="P45" s="99"/>
      <c r="Q45" s="99"/>
      <c r="R45" s="99"/>
    </row>
    <row r="46" spans="1:18" ht="12.75">
      <c r="A46" s="445"/>
      <c r="B46" s="445"/>
      <c r="C46" s="445"/>
      <c r="D46" s="445"/>
      <c r="E46" s="445"/>
      <c r="F46" s="445"/>
      <c r="G46" s="445"/>
      <c r="H46" s="445"/>
      <c r="I46" s="445"/>
      <c r="J46" s="445"/>
      <c r="K46" s="460"/>
      <c r="L46" s="214">
        <v>2013</v>
      </c>
      <c r="M46" s="99">
        <f t="shared" si="0"/>
        <v>920</v>
      </c>
      <c r="N46" s="99">
        <f t="shared" si="0"/>
        <v>920</v>
      </c>
      <c r="O46" s="99"/>
      <c r="P46" s="99"/>
      <c r="Q46" s="99"/>
      <c r="R46" s="99"/>
    </row>
    <row r="47" spans="1:18" ht="12.75">
      <c r="A47" s="445"/>
      <c r="B47" s="445"/>
      <c r="C47" s="445"/>
      <c r="D47" s="445"/>
      <c r="E47" s="445"/>
      <c r="F47" s="445"/>
      <c r="G47" s="445"/>
      <c r="H47" s="445"/>
      <c r="I47" s="445"/>
      <c r="J47" s="445"/>
      <c r="K47" s="460"/>
      <c r="L47" s="214">
        <v>2014</v>
      </c>
      <c r="M47" s="99">
        <f t="shared" si="0"/>
        <v>920</v>
      </c>
      <c r="N47" s="99">
        <f t="shared" si="0"/>
        <v>920</v>
      </c>
      <c r="O47" s="99"/>
      <c r="P47" s="99"/>
      <c r="Q47" s="99"/>
      <c r="R47" s="99"/>
    </row>
    <row r="48" spans="1:18" ht="12.75">
      <c r="A48" s="445"/>
      <c r="B48" s="445"/>
      <c r="C48" s="445"/>
      <c r="D48" s="445"/>
      <c r="E48" s="445"/>
      <c r="F48" s="445"/>
      <c r="G48" s="445"/>
      <c r="H48" s="445"/>
      <c r="I48" s="445"/>
      <c r="J48" s="445"/>
      <c r="K48" s="460"/>
      <c r="L48" s="214">
        <v>2015</v>
      </c>
      <c r="M48" s="99">
        <f t="shared" si="0"/>
        <v>791</v>
      </c>
      <c r="N48" s="99">
        <f t="shared" si="0"/>
        <v>791</v>
      </c>
      <c r="O48" s="99"/>
      <c r="P48" s="99"/>
      <c r="Q48" s="99"/>
      <c r="R48" s="99"/>
    </row>
    <row r="49" spans="1:18" ht="68.25" customHeight="1">
      <c r="A49" s="100" t="s">
        <v>182</v>
      </c>
      <c r="B49" s="92"/>
      <c r="C49" s="92"/>
      <c r="D49" s="92"/>
      <c r="E49" s="92"/>
      <c r="F49" s="92"/>
      <c r="G49" s="92"/>
      <c r="H49" s="92"/>
      <c r="I49" s="92"/>
      <c r="J49" s="96"/>
      <c r="K49" s="232"/>
      <c r="L49" s="215"/>
      <c r="M49" s="101"/>
      <c r="N49" s="101"/>
      <c r="O49" s="101"/>
      <c r="P49" s="101"/>
      <c r="Q49" s="101"/>
      <c r="R49" s="101"/>
    </row>
    <row r="50" spans="1:18" ht="12.75" customHeight="1">
      <c r="A50" s="457" t="s">
        <v>170</v>
      </c>
      <c r="B50" s="457" t="s">
        <v>14</v>
      </c>
      <c r="C50" s="457">
        <v>1.8</v>
      </c>
      <c r="D50" s="457"/>
      <c r="E50" s="457">
        <v>0.9</v>
      </c>
      <c r="F50" s="457">
        <v>0.9</v>
      </c>
      <c r="G50" s="457"/>
      <c r="H50" s="457"/>
      <c r="I50" s="457"/>
      <c r="J50" s="454" t="s">
        <v>146</v>
      </c>
      <c r="K50" s="408" t="s">
        <v>236</v>
      </c>
      <c r="L50" s="216">
        <v>2010</v>
      </c>
      <c r="M50" s="102"/>
      <c r="N50" s="102"/>
      <c r="O50" s="102"/>
      <c r="P50" s="102"/>
      <c r="Q50" s="102"/>
      <c r="R50" s="102"/>
    </row>
    <row r="51" spans="1:18" ht="12.75">
      <c r="A51" s="458"/>
      <c r="B51" s="458"/>
      <c r="C51" s="458"/>
      <c r="D51" s="458"/>
      <c r="E51" s="458"/>
      <c r="F51" s="458"/>
      <c r="G51" s="458"/>
      <c r="H51" s="458"/>
      <c r="I51" s="458"/>
      <c r="J51" s="455"/>
      <c r="K51" s="409"/>
      <c r="L51" s="216">
        <v>2011</v>
      </c>
      <c r="M51" s="102">
        <v>100</v>
      </c>
      <c r="N51" s="102">
        <v>100</v>
      </c>
      <c r="O51" s="102"/>
      <c r="P51" s="102"/>
      <c r="Q51" s="102"/>
      <c r="R51" s="102"/>
    </row>
    <row r="52" spans="1:18" ht="12.75">
      <c r="A52" s="458"/>
      <c r="B52" s="458"/>
      <c r="C52" s="458"/>
      <c r="D52" s="458"/>
      <c r="E52" s="458"/>
      <c r="F52" s="458"/>
      <c r="G52" s="458"/>
      <c r="H52" s="458"/>
      <c r="I52" s="458"/>
      <c r="J52" s="455"/>
      <c r="K52" s="409"/>
      <c r="L52" s="216">
        <v>2012</v>
      </c>
      <c r="M52" s="102">
        <v>100</v>
      </c>
      <c r="N52" s="102">
        <v>100</v>
      </c>
      <c r="O52" s="102"/>
      <c r="P52" s="102"/>
      <c r="Q52" s="102"/>
      <c r="R52" s="102"/>
    </row>
    <row r="53" spans="1:18" ht="12.75">
      <c r="A53" s="458"/>
      <c r="B53" s="458"/>
      <c r="C53" s="458"/>
      <c r="D53" s="458"/>
      <c r="E53" s="458"/>
      <c r="F53" s="458"/>
      <c r="G53" s="458"/>
      <c r="H53" s="458"/>
      <c r="I53" s="458"/>
      <c r="J53" s="455"/>
      <c r="K53" s="409"/>
      <c r="L53" s="216">
        <v>2013</v>
      </c>
      <c r="M53" s="102"/>
      <c r="N53" s="102"/>
      <c r="O53" s="102"/>
      <c r="P53" s="102"/>
      <c r="Q53" s="102"/>
      <c r="R53" s="102"/>
    </row>
    <row r="54" spans="1:18" ht="12.75">
      <c r="A54" s="458"/>
      <c r="B54" s="458"/>
      <c r="C54" s="458"/>
      <c r="D54" s="458"/>
      <c r="E54" s="458"/>
      <c r="F54" s="458"/>
      <c r="G54" s="458"/>
      <c r="H54" s="458"/>
      <c r="I54" s="458"/>
      <c r="J54" s="455"/>
      <c r="K54" s="409"/>
      <c r="L54" s="216">
        <v>2014</v>
      </c>
      <c r="M54" s="102"/>
      <c r="N54" s="102"/>
      <c r="O54" s="102"/>
      <c r="P54" s="102"/>
      <c r="Q54" s="102"/>
      <c r="R54" s="102"/>
    </row>
    <row r="55" spans="1:18" ht="11.25" customHeight="1">
      <c r="A55" s="459"/>
      <c r="B55" s="459"/>
      <c r="C55" s="459"/>
      <c r="D55" s="459"/>
      <c r="E55" s="459"/>
      <c r="F55" s="459"/>
      <c r="G55" s="459"/>
      <c r="H55" s="459"/>
      <c r="I55" s="459"/>
      <c r="J55" s="456"/>
      <c r="K55" s="410"/>
      <c r="L55" s="216">
        <v>2015</v>
      </c>
      <c r="M55" s="102"/>
      <c r="N55" s="102"/>
      <c r="O55" s="102"/>
      <c r="P55" s="102"/>
      <c r="Q55" s="102"/>
      <c r="R55" s="102"/>
    </row>
    <row r="56" spans="1:18" ht="12.75" customHeight="1">
      <c r="A56" s="396" t="s">
        <v>171</v>
      </c>
      <c r="B56" s="451" t="s">
        <v>14</v>
      </c>
      <c r="C56" s="451">
        <v>3.8</v>
      </c>
      <c r="D56" s="451"/>
      <c r="E56" s="451"/>
      <c r="F56" s="451">
        <v>0.6</v>
      </c>
      <c r="G56" s="451">
        <v>1.2</v>
      </c>
      <c r="H56" s="451">
        <v>1.2</v>
      </c>
      <c r="I56" s="451">
        <v>0.8</v>
      </c>
      <c r="J56" s="454" t="s">
        <v>146</v>
      </c>
      <c r="K56" s="408" t="s">
        <v>236</v>
      </c>
      <c r="L56" s="216">
        <v>2010</v>
      </c>
      <c r="M56" s="86"/>
      <c r="N56" s="86"/>
      <c r="O56" s="86"/>
      <c r="P56" s="86"/>
      <c r="Q56" s="86"/>
      <c r="R56" s="86"/>
    </row>
    <row r="57" spans="1:18" ht="12.75">
      <c r="A57" s="397"/>
      <c r="B57" s="426"/>
      <c r="C57" s="426"/>
      <c r="D57" s="426"/>
      <c r="E57" s="426"/>
      <c r="F57" s="426"/>
      <c r="G57" s="426"/>
      <c r="H57" s="426"/>
      <c r="I57" s="426"/>
      <c r="J57" s="455"/>
      <c r="K57" s="409"/>
      <c r="L57" s="216">
        <v>2011</v>
      </c>
      <c r="M57" s="86"/>
      <c r="N57" s="86"/>
      <c r="O57" s="86"/>
      <c r="P57" s="86"/>
      <c r="Q57" s="86"/>
      <c r="R57" s="86"/>
    </row>
    <row r="58" spans="1:18" ht="12.75">
      <c r="A58" s="397"/>
      <c r="B58" s="426"/>
      <c r="C58" s="426"/>
      <c r="D58" s="426"/>
      <c r="E58" s="426"/>
      <c r="F58" s="426"/>
      <c r="G58" s="426"/>
      <c r="H58" s="426"/>
      <c r="I58" s="426"/>
      <c r="J58" s="455"/>
      <c r="K58" s="409"/>
      <c r="L58" s="216">
        <v>2012</v>
      </c>
      <c r="M58" s="86">
        <v>220</v>
      </c>
      <c r="N58" s="86">
        <v>200</v>
      </c>
      <c r="O58" s="86"/>
      <c r="P58" s="86"/>
      <c r="Q58" s="86"/>
      <c r="R58" s="86"/>
    </row>
    <row r="59" spans="1:18" ht="12.75">
      <c r="A59" s="397"/>
      <c r="B59" s="426"/>
      <c r="C59" s="426"/>
      <c r="D59" s="426"/>
      <c r="E59" s="426"/>
      <c r="F59" s="426"/>
      <c r="G59" s="426"/>
      <c r="H59" s="426"/>
      <c r="I59" s="426"/>
      <c r="J59" s="455"/>
      <c r="K59" s="409"/>
      <c r="L59" s="216">
        <v>2013</v>
      </c>
      <c r="M59" s="86">
        <v>420</v>
      </c>
      <c r="N59" s="86">
        <v>420</v>
      </c>
      <c r="O59" s="86"/>
      <c r="P59" s="86"/>
      <c r="Q59" s="86"/>
      <c r="R59" s="86"/>
    </row>
    <row r="60" spans="1:18" ht="12.75">
      <c r="A60" s="397"/>
      <c r="B60" s="426"/>
      <c r="C60" s="426"/>
      <c r="D60" s="426"/>
      <c r="E60" s="426"/>
      <c r="F60" s="426"/>
      <c r="G60" s="426"/>
      <c r="H60" s="426"/>
      <c r="I60" s="426"/>
      <c r="J60" s="455"/>
      <c r="K60" s="409"/>
      <c r="L60" s="217">
        <v>2014</v>
      </c>
      <c r="M60" s="103">
        <v>420</v>
      </c>
      <c r="N60" s="103">
        <v>420</v>
      </c>
      <c r="O60" s="103"/>
      <c r="P60" s="103"/>
      <c r="Q60" s="103"/>
      <c r="R60" s="103"/>
    </row>
    <row r="61" spans="1:18" ht="11.25" customHeight="1">
      <c r="A61" s="398"/>
      <c r="B61" s="427"/>
      <c r="C61" s="427"/>
      <c r="D61" s="427"/>
      <c r="E61" s="427"/>
      <c r="F61" s="427"/>
      <c r="G61" s="427"/>
      <c r="H61" s="427"/>
      <c r="I61" s="427"/>
      <c r="J61" s="456"/>
      <c r="K61" s="410"/>
      <c r="L61" s="216">
        <v>2015</v>
      </c>
      <c r="M61" s="86">
        <v>291</v>
      </c>
      <c r="N61" s="86">
        <v>291</v>
      </c>
      <c r="O61" s="86"/>
      <c r="P61" s="86"/>
      <c r="Q61" s="86"/>
      <c r="R61" s="86"/>
    </row>
    <row r="62" spans="1:18" ht="12.75">
      <c r="A62" s="452" t="s">
        <v>82</v>
      </c>
      <c r="B62" s="453"/>
      <c r="C62" s="453"/>
      <c r="D62" s="453"/>
      <c r="E62" s="453"/>
      <c r="F62" s="453"/>
      <c r="G62" s="453"/>
      <c r="H62" s="453"/>
      <c r="I62" s="453"/>
      <c r="J62" s="105"/>
      <c r="K62" s="449"/>
      <c r="L62" s="450"/>
      <c r="M62" s="448"/>
      <c r="N62" s="448"/>
      <c r="O62" s="448"/>
      <c r="P62" s="448"/>
      <c r="Q62" s="448"/>
      <c r="R62" s="448"/>
    </row>
    <row r="63" spans="1:18" ht="12.75">
      <c r="A63" s="452"/>
      <c r="B63" s="453"/>
      <c r="C63" s="453"/>
      <c r="D63" s="453"/>
      <c r="E63" s="453"/>
      <c r="F63" s="453"/>
      <c r="G63" s="453"/>
      <c r="H63" s="453"/>
      <c r="I63" s="453"/>
      <c r="J63" s="105"/>
      <c r="K63" s="449"/>
      <c r="L63" s="450"/>
      <c r="M63" s="448"/>
      <c r="N63" s="448"/>
      <c r="O63" s="448"/>
      <c r="P63" s="448"/>
      <c r="Q63" s="448"/>
      <c r="R63" s="448"/>
    </row>
    <row r="64" spans="1:18" ht="12.75">
      <c r="A64" s="452"/>
      <c r="B64" s="453"/>
      <c r="C64" s="453"/>
      <c r="D64" s="453"/>
      <c r="E64" s="453"/>
      <c r="F64" s="453"/>
      <c r="G64" s="453"/>
      <c r="H64" s="453"/>
      <c r="I64" s="453"/>
      <c r="J64" s="105"/>
      <c r="K64" s="449"/>
      <c r="L64" s="450"/>
      <c r="M64" s="448"/>
      <c r="N64" s="448"/>
      <c r="O64" s="448"/>
      <c r="P64" s="448"/>
      <c r="Q64" s="448"/>
      <c r="R64" s="448"/>
    </row>
    <row r="65" spans="1:18" ht="12.75">
      <c r="A65" s="452"/>
      <c r="B65" s="453"/>
      <c r="C65" s="453"/>
      <c r="D65" s="453"/>
      <c r="E65" s="453"/>
      <c r="F65" s="453"/>
      <c r="G65" s="453"/>
      <c r="H65" s="453"/>
      <c r="I65" s="453"/>
      <c r="J65" s="105"/>
      <c r="K65" s="449"/>
      <c r="L65" s="450"/>
      <c r="M65" s="448"/>
      <c r="N65" s="448"/>
      <c r="O65" s="448"/>
      <c r="P65" s="448"/>
      <c r="Q65" s="448"/>
      <c r="R65" s="448"/>
    </row>
    <row r="66" spans="1:18" ht="12.75">
      <c r="A66" s="452"/>
      <c r="B66" s="453"/>
      <c r="C66" s="453"/>
      <c r="D66" s="453"/>
      <c r="E66" s="453"/>
      <c r="F66" s="453"/>
      <c r="G66" s="453"/>
      <c r="H66" s="453"/>
      <c r="I66" s="453"/>
      <c r="J66" s="105"/>
      <c r="K66" s="449"/>
      <c r="L66" s="450"/>
      <c r="M66" s="448"/>
      <c r="N66" s="448"/>
      <c r="O66" s="448"/>
      <c r="P66" s="448"/>
      <c r="Q66" s="448"/>
      <c r="R66" s="448"/>
    </row>
    <row r="67" spans="1:18" ht="21.75" customHeight="1">
      <c r="A67" s="452"/>
      <c r="B67" s="453"/>
      <c r="C67" s="453"/>
      <c r="D67" s="453"/>
      <c r="E67" s="453"/>
      <c r="F67" s="453"/>
      <c r="G67" s="453"/>
      <c r="H67" s="453"/>
      <c r="I67" s="453"/>
      <c r="J67" s="105"/>
      <c r="K67" s="449"/>
      <c r="L67" s="450"/>
      <c r="M67" s="448"/>
      <c r="N67" s="448"/>
      <c r="O67" s="448"/>
      <c r="P67" s="448"/>
      <c r="Q67" s="448"/>
      <c r="R67" s="448"/>
    </row>
    <row r="68" spans="1:18" ht="12.75" customHeight="1">
      <c r="A68" s="399" t="s">
        <v>40</v>
      </c>
      <c r="B68" s="451" t="s">
        <v>105</v>
      </c>
      <c r="C68" s="451">
        <v>1</v>
      </c>
      <c r="D68" s="451">
        <v>1</v>
      </c>
      <c r="E68" s="451"/>
      <c r="F68" s="451"/>
      <c r="G68" s="451"/>
      <c r="H68" s="451"/>
      <c r="I68" s="451"/>
      <c r="J68" s="302" t="s">
        <v>257</v>
      </c>
      <c r="K68" s="408" t="s">
        <v>236</v>
      </c>
      <c r="L68" s="216">
        <v>2010</v>
      </c>
      <c r="M68" s="86">
        <v>9800</v>
      </c>
      <c r="N68" s="86"/>
      <c r="O68" s="86"/>
      <c r="P68" s="86">
        <v>9800</v>
      </c>
      <c r="Q68" s="86"/>
      <c r="R68" s="86"/>
    </row>
    <row r="69" spans="1:18" ht="12.75">
      <c r="A69" s="400"/>
      <c r="B69" s="426"/>
      <c r="C69" s="426"/>
      <c r="D69" s="426"/>
      <c r="E69" s="426"/>
      <c r="F69" s="426"/>
      <c r="G69" s="426"/>
      <c r="H69" s="426"/>
      <c r="I69" s="426"/>
      <c r="J69" s="302"/>
      <c r="K69" s="409"/>
      <c r="L69" s="216">
        <v>2011</v>
      </c>
      <c r="M69" s="86"/>
      <c r="N69" s="86"/>
      <c r="O69" s="86"/>
      <c r="P69" s="86"/>
      <c r="Q69" s="86"/>
      <c r="R69" s="86"/>
    </row>
    <row r="70" spans="1:18" ht="12.75">
      <c r="A70" s="400"/>
      <c r="B70" s="426"/>
      <c r="C70" s="426"/>
      <c r="D70" s="426"/>
      <c r="E70" s="426"/>
      <c r="F70" s="426"/>
      <c r="G70" s="426"/>
      <c r="H70" s="426"/>
      <c r="I70" s="426"/>
      <c r="J70" s="302"/>
      <c r="K70" s="409"/>
      <c r="L70" s="216">
        <v>2012</v>
      </c>
      <c r="M70" s="86"/>
      <c r="N70" s="86"/>
      <c r="O70" s="86"/>
      <c r="P70" s="86"/>
      <c r="Q70" s="86"/>
      <c r="R70" s="86"/>
    </row>
    <row r="71" spans="1:18" ht="12.75">
      <c r="A71" s="400"/>
      <c r="B71" s="426"/>
      <c r="C71" s="426"/>
      <c r="D71" s="426"/>
      <c r="E71" s="426"/>
      <c r="F71" s="426"/>
      <c r="G71" s="426"/>
      <c r="H71" s="426"/>
      <c r="I71" s="426"/>
      <c r="J71" s="302"/>
      <c r="K71" s="409"/>
      <c r="L71" s="216">
        <v>2013</v>
      </c>
      <c r="M71" s="86"/>
      <c r="N71" s="86"/>
      <c r="O71" s="86"/>
      <c r="P71" s="86"/>
      <c r="Q71" s="86"/>
      <c r="R71" s="86"/>
    </row>
    <row r="72" spans="1:18" ht="12.75">
      <c r="A72" s="400"/>
      <c r="B72" s="426"/>
      <c r="C72" s="426"/>
      <c r="D72" s="426"/>
      <c r="E72" s="426"/>
      <c r="F72" s="426"/>
      <c r="G72" s="426"/>
      <c r="H72" s="426"/>
      <c r="I72" s="426"/>
      <c r="J72" s="302"/>
      <c r="K72" s="409"/>
      <c r="L72" s="216">
        <v>2014</v>
      </c>
      <c r="M72" s="86"/>
      <c r="N72" s="86"/>
      <c r="O72" s="86"/>
      <c r="P72" s="86"/>
      <c r="Q72" s="86"/>
      <c r="R72" s="86"/>
    </row>
    <row r="73" spans="1:18" ht="19.5" customHeight="1">
      <c r="A73" s="401"/>
      <c r="B73" s="427"/>
      <c r="C73" s="427"/>
      <c r="D73" s="427"/>
      <c r="E73" s="427"/>
      <c r="F73" s="427"/>
      <c r="G73" s="427"/>
      <c r="H73" s="427"/>
      <c r="I73" s="427"/>
      <c r="J73" s="302"/>
      <c r="K73" s="410"/>
      <c r="L73" s="216">
        <v>2015</v>
      </c>
      <c r="M73" s="86"/>
      <c r="N73" s="86"/>
      <c r="O73" s="86"/>
      <c r="P73" s="86"/>
      <c r="Q73" s="86"/>
      <c r="R73" s="86"/>
    </row>
    <row r="74" spans="1:18" ht="91.5" customHeight="1">
      <c r="A74" s="10" t="s">
        <v>35</v>
      </c>
      <c r="B74" s="1"/>
      <c r="C74" s="1"/>
      <c r="D74" s="1"/>
      <c r="E74" s="1"/>
      <c r="F74" s="1"/>
      <c r="G74" s="1"/>
      <c r="H74" s="1"/>
      <c r="I74" s="1"/>
      <c r="J74" s="68"/>
      <c r="L74" s="213"/>
      <c r="M74" s="157"/>
      <c r="N74" s="157"/>
      <c r="O74" s="157"/>
      <c r="P74" s="157"/>
      <c r="Q74" s="157"/>
      <c r="R74" s="157"/>
    </row>
    <row r="75" spans="1:18" ht="12.75" customHeight="1">
      <c r="A75" s="457" t="s">
        <v>36</v>
      </c>
      <c r="B75" s="451" t="s">
        <v>105</v>
      </c>
      <c r="C75" s="451">
        <v>1</v>
      </c>
      <c r="D75" s="484"/>
      <c r="E75" s="484"/>
      <c r="F75" s="484"/>
      <c r="G75" s="484"/>
      <c r="H75" s="484"/>
      <c r="I75" s="484">
        <v>1</v>
      </c>
      <c r="J75" s="487" t="s">
        <v>37</v>
      </c>
      <c r="K75" s="408" t="s">
        <v>236</v>
      </c>
      <c r="L75" s="207">
        <v>2010</v>
      </c>
      <c r="M75" s="158">
        <v>500</v>
      </c>
      <c r="N75" s="158">
        <v>500</v>
      </c>
      <c r="O75" s="158"/>
      <c r="P75" s="158"/>
      <c r="Q75" s="158"/>
      <c r="R75" s="158"/>
    </row>
    <row r="76" spans="1:18" ht="12.75">
      <c r="A76" s="458"/>
      <c r="B76" s="426"/>
      <c r="C76" s="426"/>
      <c r="D76" s="485"/>
      <c r="E76" s="485"/>
      <c r="F76" s="485"/>
      <c r="G76" s="485"/>
      <c r="H76" s="485"/>
      <c r="I76" s="485"/>
      <c r="J76" s="488"/>
      <c r="K76" s="409"/>
      <c r="L76" s="207">
        <v>2011</v>
      </c>
      <c r="M76" s="158">
        <v>500</v>
      </c>
      <c r="N76" s="158">
        <v>500</v>
      </c>
      <c r="O76" s="158"/>
      <c r="P76" s="158"/>
      <c r="Q76" s="158"/>
      <c r="R76" s="158"/>
    </row>
    <row r="77" spans="1:18" ht="12.75">
      <c r="A77" s="458"/>
      <c r="B77" s="426"/>
      <c r="C77" s="426"/>
      <c r="D77" s="485"/>
      <c r="E77" s="485"/>
      <c r="F77" s="485"/>
      <c r="G77" s="485"/>
      <c r="H77" s="485"/>
      <c r="I77" s="485"/>
      <c r="J77" s="488"/>
      <c r="K77" s="409"/>
      <c r="L77" s="207">
        <v>2012</v>
      </c>
      <c r="M77" s="158">
        <v>500</v>
      </c>
      <c r="N77" s="158">
        <v>500</v>
      </c>
      <c r="O77" s="158"/>
      <c r="P77" s="158"/>
      <c r="Q77" s="158"/>
      <c r="R77" s="158"/>
    </row>
    <row r="78" spans="1:18" ht="12.75">
      <c r="A78" s="458"/>
      <c r="B78" s="426"/>
      <c r="C78" s="426"/>
      <c r="D78" s="485"/>
      <c r="E78" s="485"/>
      <c r="F78" s="485"/>
      <c r="G78" s="485"/>
      <c r="H78" s="485"/>
      <c r="I78" s="485"/>
      <c r="J78" s="488"/>
      <c r="K78" s="409"/>
      <c r="L78" s="207">
        <v>2013</v>
      </c>
      <c r="M78" s="158">
        <v>500</v>
      </c>
      <c r="N78" s="158">
        <v>500</v>
      </c>
      <c r="O78" s="158"/>
      <c r="P78" s="158"/>
      <c r="Q78" s="158"/>
      <c r="R78" s="158"/>
    </row>
    <row r="79" spans="1:18" ht="12.75">
      <c r="A79" s="458"/>
      <c r="B79" s="426"/>
      <c r="C79" s="426"/>
      <c r="D79" s="485"/>
      <c r="E79" s="485"/>
      <c r="F79" s="485"/>
      <c r="G79" s="485"/>
      <c r="H79" s="485"/>
      <c r="I79" s="485"/>
      <c r="J79" s="488"/>
      <c r="K79" s="409"/>
      <c r="L79" s="207">
        <v>2014</v>
      </c>
      <c r="M79" s="158">
        <v>500</v>
      </c>
      <c r="N79" s="158">
        <v>500</v>
      </c>
      <c r="O79" s="158"/>
      <c r="P79" s="158"/>
      <c r="Q79" s="158"/>
      <c r="R79" s="158"/>
    </row>
    <row r="80" spans="1:18" ht="13.5" customHeight="1">
      <c r="A80" s="459"/>
      <c r="B80" s="427"/>
      <c r="C80" s="427"/>
      <c r="D80" s="486"/>
      <c r="E80" s="486"/>
      <c r="F80" s="486"/>
      <c r="G80" s="486"/>
      <c r="H80" s="486"/>
      <c r="I80" s="486"/>
      <c r="J80" s="489"/>
      <c r="K80" s="410"/>
      <c r="L80" s="3">
        <v>2015</v>
      </c>
      <c r="M80" s="179">
        <v>500</v>
      </c>
      <c r="N80" s="179">
        <v>500</v>
      </c>
      <c r="O80" s="179"/>
      <c r="P80" s="158"/>
      <c r="Q80" s="158"/>
      <c r="R80" s="158"/>
    </row>
    <row r="81" spans="1:18" ht="15.75">
      <c r="A81" s="463" t="s">
        <v>44</v>
      </c>
      <c r="B81" s="463"/>
      <c r="C81" s="463"/>
      <c r="D81" s="463"/>
      <c r="E81" s="463"/>
      <c r="F81" s="463"/>
      <c r="G81" s="463"/>
      <c r="H81" s="463"/>
      <c r="I81" s="463"/>
      <c r="J81" s="463"/>
      <c r="K81" s="463"/>
      <c r="L81" s="210" t="s">
        <v>25</v>
      </c>
      <c r="M81" s="152">
        <f>M82+M83+M84+M85+M86+M87</f>
        <v>17497</v>
      </c>
      <c r="N81" s="152">
        <f>N82+N83+N84+N85+N86+N87</f>
        <v>16651</v>
      </c>
      <c r="O81" s="152"/>
      <c r="P81" s="152">
        <f>P82+P83+P84+P85+P86+P87</f>
        <v>5424</v>
      </c>
      <c r="Q81" s="152"/>
      <c r="R81" s="152"/>
    </row>
    <row r="82" spans="1:18" ht="12.75">
      <c r="A82" s="478"/>
      <c r="B82" s="478"/>
      <c r="C82" s="478"/>
      <c r="D82" s="478"/>
      <c r="E82" s="478"/>
      <c r="F82" s="478"/>
      <c r="G82" s="478"/>
      <c r="H82" s="478"/>
      <c r="I82" s="478"/>
      <c r="J82" s="478"/>
      <c r="K82" s="479"/>
      <c r="L82" s="210">
        <v>2010</v>
      </c>
      <c r="M82" s="152">
        <f aca="true" t="shared" si="1" ref="M82:P87">M89+M95+M108+M114+M126+M139</f>
        <v>2807</v>
      </c>
      <c r="N82" s="152">
        <f>N89+N95+N108+N114+N126+N139</f>
        <v>2666</v>
      </c>
      <c r="O82" s="152"/>
      <c r="P82" s="152">
        <f>P89+P95+P108+P114+P126+P139+P101</f>
        <v>4719</v>
      </c>
      <c r="Q82" s="152"/>
      <c r="R82" s="152"/>
    </row>
    <row r="83" spans="1:18" ht="12.75">
      <c r="A83" s="478"/>
      <c r="B83" s="478"/>
      <c r="C83" s="478"/>
      <c r="D83" s="478"/>
      <c r="E83" s="478"/>
      <c r="F83" s="478"/>
      <c r="G83" s="478"/>
      <c r="H83" s="478"/>
      <c r="I83" s="478"/>
      <c r="J83" s="478"/>
      <c r="K83" s="479"/>
      <c r="L83" s="210">
        <v>2011</v>
      </c>
      <c r="M83" s="152">
        <f t="shared" si="1"/>
        <v>2764</v>
      </c>
      <c r="N83" s="152">
        <f t="shared" si="1"/>
        <v>2623</v>
      </c>
      <c r="O83" s="152"/>
      <c r="P83" s="152">
        <f t="shared" si="1"/>
        <v>141</v>
      </c>
      <c r="Q83" s="153"/>
      <c r="R83" s="153"/>
    </row>
    <row r="84" spans="1:18" ht="12.75">
      <c r="A84" s="478"/>
      <c r="B84" s="478"/>
      <c r="C84" s="478"/>
      <c r="D84" s="478"/>
      <c r="E84" s="478"/>
      <c r="F84" s="478"/>
      <c r="G84" s="478"/>
      <c r="H84" s="478"/>
      <c r="I84" s="478"/>
      <c r="J84" s="478"/>
      <c r="K84" s="479"/>
      <c r="L84" s="210">
        <v>2012</v>
      </c>
      <c r="M84" s="152">
        <f t="shared" si="1"/>
        <v>2864</v>
      </c>
      <c r="N84" s="152">
        <f t="shared" si="1"/>
        <v>2723</v>
      </c>
      <c r="O84" s="152"/>
      <c r="P84" s="152">
        <f t="shared" si="1"/>
        <v>141</v>
      </c>
      <c r="Q84" s="153"/>
      <c r="R84" s="153"/>
    </row>
    <row r="85" spans="1:18" ht="12.75">
      <c r="A85" s="478"/>
      <c r="B85" s="478"/>
      <c r="C85" s="478"/>
      <c r="D85" s="478"/>
      <c r="E85" s="478"/>
      <c r="F85" s="478"/>
      <c r="G85" s="478"/>
      <c r="H85" s="478"/>
      <c r="I85" s="478"/>
      <c r="J85" s="478"/>
      <c r="K85" s="479"/>
      <c r="L85" s="210">
        <v>2013</v>
      </c>
      <c r="M85" s="152">
        <f t="shared" si="1"/>
        <v>3134</v>
      </c>
      <c r="N85" s="152">
        <f t="shared" si="1"/>
        <v>2993</v>
      </c>
      <c r="O85" s="152"/>
      <c r="P85" s="152">
        <f t="shared" si="1"/>
        <v>141</v>
      </c>
      <c r="Q85" s="153"/>
      <c r="R85" s="153"/>
    </row>
    <row r="86" spans="1:18" ht="12.75">
      <c r="A86" s="478"/>
      <c r="B86" s="478"/>
      <c r="C86" s="478"/>
      <c r="D86" s="478"/>
      <c r="E86" s="478"/>
      <c r="F86" s="478"/>
      <c r="G86" s="478"/>
      <c r="H86" s="478"/>
      <c r="I86" s="478"/>
      <c r="J86" s="478"/>
      <c r="K86" s="479"/>
      <c r="L86" s="210">
        <v>2014</v>
      </c>
      <c r="M86" s="152">
        <f t="shared" si="1"/>
        <v>3087</v>
      </c>
      <c r="N86" s="152">
        <f t="shared" si="1"/>
        <v>2946</v>
      </c>
      <c r="O86" s="152"/>
      <c r="P86" s="152">
        <f t="shared" si="1"/>
        <v>141</v>
      </c>
      <c r="Q86" s="153"/>
      <c r="R86" s="153"/>
    </row>
    <row r="87" spans="1:18" ht="12.75">
      <c r="A87" s="478"/>
      <c r="B87" s="478"/>
      <c r="C87" s="478"/>
      <c r="D87" s="478"/>
      <c r="E87" s="478"/>
      <c r="F87" s="478"/>
      <c r="G87" s="478"/>
      <c r="H87" s="478"/>
      <c r="I87" s="478"/>
      <c r="J87" s="478"/>
      <c r="K87" s="479"/>
      <c r="L87" s="210">
        <v>2015</v>
      </c>
      <c r="M87" s="152">
        <f t="shared" si="1"/>
        <v>2841</v>
      </c>
      <c r="N87" s="152">
        <f t="shared" si="1"/>
        <v>2700</v>
      </c>
      <c r="O87" s="152"/>
      <c r="P87" s="152">
        <f t="shared" si="1"/>
        <v>141</v>
      </c>
      <c r="Q87" s="153"/>
      <c r="R87" s="153"/>
    </row>
    <row r="88" spans="1:18" ht="54" customHeight="1">
      <c r="A88" s="16" t="s">
        <v>182</v>
      </c>
      <c r="B88" s="14"/>
      <c r="C88" s="14"/>
      <c r="D88" s="14"/>
      <c r="E88" s="14"/>
      <c r="F88" s="14"/>
      <c r="G88" s="14"/>
      <c r="H88" s="14"/>
      <c r="I88" s="14"/>
      <c r="J88" s="72"/>
      <c r="K88" s="72"/>
      <c r="L88" s="219"/>
      <c r="M88" s="159"/>
      <c r="N88" s="159"/>
      <c r="O88" s="159"/>
      <c r="P88" s="159"/>
      <c r="Q88" s="159"/>
      <c r="R88" s="159"/>
    </row>
    <row r="89" spans="1:18" ht="12.75" customHeight="1">
      <c r="A89" s="271" t="s">
        <v>45</v>
      </c>
      <c r="B89" s="279" t="s">
        <v>14</v>
      </c>
      <c r="C89" s="279">
        <v>2</v>
      </c>
      <c r="D89" s="279"/>
      <c r="E89" s="279"/>
      <c r="F89" s="279"/>
      <c r="G89" s="279">
        <v>1</v>
      </c>
      <c r="H89" s="279">
        <v>1</v>
      </c>
      <c r="I89" s="279"/>
      <c r="J89" s="304" t="s">
        <v>258</v>
      </c>
      <c r="K89" s="408" t="s">
        <v>236</v>
      </c>
      <c r="L89" s="207">
        <v>2010</v>
      </c>
      <c r="M89" s="153"/>
      <c r="N89" s="153"/>
      <c r="O89" s="153"/>
      <c r="P89" s="153"/>
      <c r="Q89" s="153"/>
      <c r="R89" s="153"/>
    </row>
    <row r="90" spans="1:18" ht="12.75">
      <c r="A90" s="271"/>
      <c r="B90" s="279"/>
      <c r="C90" s="279"/>
      <c r="D90" s="279"/>
      <c r="E90" s="279"/>
      <c r="F90" s="279"/>
      <c r="G90" s="279"/>
      <c r="H90" s="279"/>
      <c r="I90" s="279"/>
      <c r="J90" s="304"/>
      <c r="K90" s="409"/>
      <c r="L90" s="207">
        <v>2011</v>
      </c>
      <c r="M90" s="153"/>
      <c r="N90" s="153"/>
      <c r="O90" s="153"/>
      <c r="P90" s="153"/>
      <c r="Q90" s="153"/>
      <c r="R90" s="153"/>
    </row>
    <row r="91" spans="1:18" ht="12.75">
      <c r="A91" s="271"/>
      <c r="B91" s="279"/>
      <c r="C91" s="279"/>
      <c r="D91" s="279"/>
      <c r="E91" s="279"/>
      <c r="F91" s="279"/>
      <c r="G91" s="279"/>
      <c r="H91" s="279"/>
      <c r="I91" s="279"/>
      <c r="J91" s="304"/>
      <c r="K91" s="409"/>
      <c r="L91" s="207">
        <v>2012</v>
      </c>
      <c r="M91" s="153"/>
      <c r="N91" s="153"/>
      <c r="O91" s="153"/>
      <c r="P91" s="153"/>
      <c r="Q91" s="153"/>
      <c r="R91" s="153"/>
    </row>
    <row r="92" spans="1:18" ht="12.75">
      <c r="A92" s="271"/>
      <c r="B92" s="279"/>
      <c r="C92" s="279"/>
      <c r="D92" s="279"/>
      <c r="E92" s="279"/>
      <c r="F92" s="279"/>
      <c r="G92" s="279"/>
      <c r="H92" s="279"/>
      <c r="I92" s="279"/>
      <c r="J92" s="304"/>
      <c r="K92" s="409"/>
      <c r="L92" s="207">
        <v>2013</v>
      </c>
      <c r="M92" s="153">
        <v>240</v>
      </c>
      <c r="N92" s="153">
        <v>240</v>
      </c>
      <c r="O92" s="153"/>
      <c r="P92" s="153"/>
      <c r="Q92" s="153"/>
      <c r="R92" s="153"/>
    </row>
    <row r="93" spans="1:18" ht="12.75">
      <c r="A93" s="271"/>
      <c r="B93" s="279"/>
      <c r="C93" s="279"/>
      <c r="D93" s="279"/>
      <c r="E93" s="279"/>
      <c r="F93" s="279"/>
      <c r="G93" s="279"/>
      <c r="H93" s="279"/>
      <c r="I93" s="279"/>
      <c r="J93" s="304"/>
      <c r="K93" s="409"/>
      <c r="L93" s="207">
        <v>2014</v>
      </c>
      <c r="M93" s="153">
        <v>246</v>
      </c>
      <c r="N93" s="153">
        <v>246</v>
      </c>
      <c r="O93" s="153"/>
      <c r="P93" s="153"/>
      <c r="Q93" s="153"/>
      <c r="R93" s="153"/>
    </row>
    <row r="94" spans="1:18" ht="9.75" customHeight="1">
      <c r="A94" s="271"/>
      <c r="B94" s="279"/>
      <c r="C94" s="279"/>
      <c r="D94" s="279"/>
      <c r="E94" s="279"/>
      <c r="F94" s="279"/>
      <c r="G94" s="279"/>
      <c r="H94" s="279"/>
      <c r="I94" s="279"/>
      <c r="J94" s="304"/>
      <c r="K94" s="410"/>
      <c r="L94" s="207">
        <v>2015</v>
      </c>
      <c r="M94" s="153"/>
      <c r="N94" s="153"/>
      <c r="O94" s="153"/>
      <c r="P94" s="153"/>
      <c r="Q94" s="153"/>
      <c r="R94" s="153"/>
    </row>
    <row r="95" spans="1:18" ht="12.75" customHeight="1">
      <c r="A95" s="406" t="s">
        <v>46</v>
      </c>
      <c r="B95" s="279" t="s">
        <v>14</v>
      </c>
      <c r="C95" s="279">
        <v>28</v>
      </c>
      <c r="D95" s="279"/>
      <c r="E95" s="279"/>
      <c r="F95" s="279"/>
      <c r="G95" s="279"/>
      <c r="H95" s="279"/>
      <c r="I95" s="279">
        <v>28</v>
      </c>
      <c r="J95" s="302" t="s">
        <v>259</v>
      </c>
      <c r="K95" s="408" t="s">
        <v>236</v>
      </c>
      <c r="L95" s="207">
        <v>2010</v>
      </c>
      <c r="M95" s="153">
        <v>2400</v>
      </c>
      <c r="N95" s="153">
        <v>2400</v>
      </c>
      <c r="O95" s="153"/>
      <c r="P95" s="153"/>
      <c r="Q95" s="153"/>
      <c r="R95" s="153"/>
    </row>
    <row r="96" spans="1:18" ht="12.75">
      <c r="A96" s="406"/>
      <c r="B96" s="279"/>
      <c r="C96" s="279"/>
      <c r="D96" s="279"/>
      <c r="E96" s="279"/>
      <c r="F96" s="279"/>
      <c r="G96" s="279"/>
      <c r="H96" s="279"/>
      <c r="I96" s="279"/>
      <c r="J96" s="302"/>
      <c r="K96" s="409"/>
      <c r="L96" s="207">
        <v>2011</v>
      </c>
      <c r="M96" s="153">
        <v>2500</v>
      </c>
      <c r="N96" s="153">
        <v>2500</v>
      </c>
      <c r="O96" s="153"/>
      <c r="P96" s="153"/>
      <c r="Q96" s="153"/>
      <c r="R96" s="153"/>
    </row>
    <row r="97" spans="1:18" ht="12.75">
      <c r="A97" s="406"/>
      <c r="B97" s="279"/>
      <c r="C97" s="279"/>
      <c r="D97" s="279"/>
      <c r="E97" s="279"/>
      <c r="F97" s="279"/>
      <c r="G97" s="279"/>
      <c r="H97" s="279"/>
      <c r="I97" s="279"/>
      <c r="J97" s="302"/>
      <c r="K97" s="409"/>
      <c r="L97" s="207">
        <v>2012</v>
      </c>
      <c r="M97" s="153">
        <v>2600</v>
      </c>
      <c r="N97" s="153">
        <v>2600</v>
      </c>
      <c r="O97" s="153"/>
      <c r="P97" s="153"/>
      <c r="Q97" s="153"/>
      <c r="R97" s="153"/>
    </row>
    <row r="98" spans="1:18" ht="12.75">
      <c r="A98" s="406"/>
      <c r="B98" s="279"/>
      <c r="C98" s="279"/>
      <c r="D98" s="279"/>
      <c r="E98" s="279"/>
      <c r="F98" s="279"/>
      <c r="G98" s="279"/>
      <c r="H98" s="279"/>
      <c r="I98" s="279"/>
      <c r="J98" s="302"/>
      <c r="K98" s="409"/>
      <c r="L98" s="207">
        <v>2013</v>
      </c>
      <c r="M98" s="153">
        <v>2700</v>
      </c>
      <c r="N98" s="153">
        <v>2700</v>
      </c>
      <c r="O98" s="153"/>
      <c r="P98" s="153"/>
      <c r="Q98" s="153"/>
      <c r="R98" s="153"/>
    </row>
    <row r="99" spans="1:18" ht="12.75">
      <c r="A99" s="406"/>
      <c r="B99" s="279"/>
      <c r="C99" s="279"/>
      <c r="D99" s="279"/>
      <c r="E99" s="279"/>
      <c r="F99" s="279"/>
      <c r="G99" s="279"/>
      <c r="H99" s="279"/>
      <c r="I99" s="279"/>
      <c r="J99" s="302"/>
      <c r="K99" s="409"/>
      <c r="L99" s="207">
        <v>2014</v>
      </c>
      <c r="M99" s="153">
        <v>2700</v>
      </c>
      <c r="N99" s="153">
        <v>2700</v>
      </c>
      <c r="O99" s="153"/>
      <c r="P99" s="153"/>
      <c r="Q99" s="153"/>
      <c r="R99" s="153"/>
    </row>
    <row r="100" spans="1:18" ht="11.25" customHeight="1">
      <c r="A100" s="406"/>
      <c r="B100" s="279"/>
      <c r="C100" s="279"/>
      <c r="D100" s="279"/>
      <c r="E100" s="279"/>
      <c r="F100" s="279"/>
      <c r="G100" s="279"/>
      <c r="H100" s="279"/>
      <c r="I100" s="279"/>
      <c r="J100" s="302"/>
      <c r="K100" s="410"/>
      <c r="L100" s="207">
        <v>2015</v>
      </c>
      <c r="M100" s="153">
        <v>2700</v>
      </c>
      <c r="N100" s="153">
        <v>2700</v>
      </c>
      <c r="O100" s="153"/>
      <c r="P100" s="153"/>
      <c r="Q100" s="153"/>
      <c r="R100" s="153"/>
    </row>
    <row r="101" spans="1:18" ht="12.75" customHeight="1">
      <c r="A101" s="406" t="s">
        <v>204</v>
      </c>
      <c r="B101" s="279" t="s">
        <v>14</v>
      </c>
      <c r="C101" s="279">
        <v>12</v>
      </c>
      <c r="D101" s="279">
        <v>12</v>
      </c>
      <c r="E101" s="279"/>
      <c r="F101" s="279"/>
      <c r="G101" s="279"/>
      <c r="H101" s="279"/>
      <c r="I101" s="279"/>
      <c r="J101" s="302" t="s">
        <v>260</v>
      </c>
      <c r="K101" s="408" t="s">
        <v>236</v>
      </c>
      <c r="L101" s="207">
        <v>2010</v>
      </c>
      <c r="M101" s="153">
        <v>4578</v>
      </c>
      <c r="N101" s="153"/>
      <c r="O101" s="153"/>
      <c r="P101" s="153">
        <v>4578</v>
      </c>
      <c r="Q101" s="153"/>
      <c r="R101" s="153"/>
    </row>
    <row r="102" spans="1:18" ht="12.75">
      <c r="A102" s="406"/>
      <c r="B102" s="279"/>
      <c r="C102" s="279"/>
      <c r="D102" s="279"/>
      <c r="E102" s="279"/>
      <c r="F102" s="279"/>
      <c r="G102" s="279"/>
      <c r="H102" s="279"/>
      <c r="I102" s="279"/>
      <c r="J102" s="302"/>
      <c r="K102" s="409"/>
      <c r="L102" s="207">
        <v>2011</v>
      </c>
      <c r="M102" s="153"/>
      <c r="N102" s="153"/>
      <c r="O102" s="153"/>
      <c r="P102" s="153"/>
      <c r="Q102" s="153"/>
      <c r="R102" s="153"/>
    </row>
    <row r="103" spans="1:18" ht="12.75">
      <c r="A103" s="406"/>
      <c r="B103" s="279"/>
      <c r="C103" s="279"/>
      <c r="D103" s="279"/>
      <c r="E103" s="279"/>
      <c r="F103" s="279"/>
      <c r="G103" s="279"/>
      <c r="H103" s="279"/>
      <c r="I103" s="279"/>
      <c r="J103" s="302"/>
      <c r="K103" s="409"/>
      <c r="L103" s="207">
        <v>2012</v>
      </c>
      <c r="M103" s="153"/>
      <c r="N103" s="153"/>
      <c r="O103" s="153"/>
      <c r="P103" s="153"/>
      <c r="Q103" s="153"/>
      <c r="R103" s="153"/>
    </row>
    <row r="104" spans="1:18" ht="12.75">
      <c r="A104" s="406"/>
      <c r="B104" s="279"/>
      <c r="C104" s="279"/>
      <c r="D104" s="279"/>
      <c r="E104" s="279"/>
      <c r="F104" s="279"/>
      <c r="G104" s="279"/>
      <c r="H104" s="279"/>
      <c r="I104" s="279"/>
      <c r="J104" s="302"/>
      <c r="K104" s="409"/>
      <c r="L104" s="207">
        <v>2013</v>
      </c>
      <c r="M104" s="153"/>
      <c r="N104" s="153"/>
      <c r="O104" s="153"/>
      <c r="P104" s="153"/>
      <c r="Q104" s="153"/>
      <c r="R104" s="153"/>
    </row>
    <row r="105" spans="1:18" ht="12.75">
      <c r="A105" s="406"/>
      <c r="B105" s="279"/>
      <c r="C105" s="279"/>
      <c r="D105" s="279"/>
      <c r="E105" s="279"/>
      <c r="F105" s="279"/>
      <c r="G105" s="279"/>
      <c r="H105" s="279"/>
      <c r="I105" s="279"/>
      <c r="J105" s="302"/>
      <c r="K105" s="409"/>
      <c r="L105" s="207">
        <v>2014</v>
      </c>
      <c r="M105" s="153"/>
      <c r="N105" s="153"/>
      <c r="O105" s="153"/>
      <c r="P105" s="153"/>
      <c r="Q105" s="153"/>
      <c r="R105" s="153"/>
    </row>
    <row r="106" spans="1:18" ht="10.5" customHeight="1">
      <c r="A106" s="406"/>
      <c r="B106" s="279"/>
      <c r="C106" s="279"/>
      <c r="D106" s="279"/>
      <c r="E106" s="279"/>
      <c r="F106" s="279"/>
      <c r="G106" s="279"/>
      <c r="H106" s="279"/>
      <c r="I106" s="279"/>
      <c r="J106" s="302"/>
      <c r="K106" s="410"/>
      <c r="L106" s="207">
        <v>2015</v>
      </c>
      <c r="M106" s="153"/>
      <c r="N106" s="153"/>
      <c r="O106" s="153"/>
      <c r="P106" s="153"/>
      <c r="Q106" s="153"/>
      <c r="R106" s="153"/>
    </row>
    <row r="107" spans="1:18" ht="62.25" customHeight="1">
      <c r="A107" s="16" t="s">
        <v>183</v>
      </c>
      <c r="B107" s="14"/>
      <c r="C107" s="14"/>
      <c r="D107" s="14"/>
      <c r="E107" s="14"/>
      <c r="F107" s="14"/>
      <c r="G107" s="14"/>
      <c r="H107" s="14"/>
      <c r="I107" s="14"/>
      <c r="J107" s="73"/>
      <c r="K107" s="72"/>
      <c r="L107" s="12"/>
      <c r="M107" s="163"/>
      <c r="N107" s="163"/>
      <c r="O107" s="163"/>
      <c r="P107" s="163"/>
      <c r="Q107" s="163"/>
      <c r="R107" s="163"/>
    </row>
    <row r="108" spans="1:18" ht="12.75" customHeight="1">
      <c r="A108" s="267" t="s">
        <v>107</v>
      </c>
      <c r="B108" s="343" t="s">
        <v>108</v>
      </c>
      <c r="C108" s="343">
        <v>4.1</v>
      </c>
      <c r="D108" s="343"/>
      <c r="E108" s="343"/>
      <c r="F108" s="343">
        <v>4.1</v>
      </c>
      <c r="G108" s="343"/>
      <c r="H108" s="343"/>
      <c r="I108" s="343"/>
      <c r="J108" s="280" t="s">
        <v>261</v>
      </c>
      <c r="K108" s="408" t="s">
        <v>236</v>
      </c>
      <c r="L108" s="207">
        <v>2010</v>
      </c>
      <c r="M108" s="153">
        <v>50</v>
      </c>
      <c r="N108" s="153">
        <v>50</v>
      </c>
      <c r="O108" s="153"/>
      <c r="P108" s="153"/>
      <c r="Q108" s="153"/>
      <c r="R108" s="153"/>
    </row>
    <row r="109" spans="1:18" ht="12.75">
      <c r="A109" s="268"/>
      <c r="B109" s="344"/>
      <c r="C109" s="344"/>
      <c r="D109" s="344"/>
      <c r="E109" s="344"/>
      <c r="F109" s="344"/>
      <c r="G109" s="344"/>
      <c r="H109" s="344"/>
      <c r="I109" s="344"/>
      <c r="J109" s="273"/>
      <c r="K109" s="409"/>
      <c r="L109" s="207">
        <v>2011</v>
      </c>
      <c r="M109" s="153">
        <v>73</v>
      </c>
      <c r="N109" s="153">
        <v>73</v>
      </c>
      <c r="O109" s="153"/>
      <c r="P109" s="153"/>
      <c r="Q109" s="153"/>
      <c r="R109" s="153"/>
    </row>
    <row r="110" spans="1:18" ht="12.75">
      <c r="A110" s="268"/>
      <c r="B110" s="344"/>
      <c r="C110" s="344"/>
      <c r="D110" s="344"/>
      <c r="E110" s="344"/>
      <c r="F110" s="344"/>
      <c r="G110" s="344"/>
      <c r="H110" s="344"/>
      <c r="I110" s="344"/>
      <c r="J110" s="273"/>
      <c r="K110" s="409"/>
      <c r="L110" s="207">
        <v>2012</v>
      </c>
      <c r="M110" s="153">
        <v>73</v>
      </c>
      <c r="N110" s="153">
        <v>73</v>
      </c>
      <c r="O110" s="153"/>
      <c r="P110" s="153"/>
      <c r="Q110" s="153"/>
      <c r="R110" s="153"/>
    </row>
    <row r="111" spans="1:18" ht="12.75">
      <c r="A111" s="268"/>
      <c r="B111" s="344"/>
      <c r="C111" s="344"/>
      <c r="D111" s="344"/>
      <c r="E111" s="344"/>
      <c r="F111" s="344"/>
      <c r="G111" s="344"/>
      <c r="H111" s="344"/>
      <c r="I111" s="344"/>
      <c r="J111" s="273"/>
      <c r="K111" s="409"/>
      <c r="L111" s="207">
        <v>2013</v>
      </c>
      <c r="M111" s="153"/>
      <c r="N111" s="153"/>
      <c r="O111" s="153"/>
      <c r="P111" s="153"/>
      <c r="Q111" s="153"/>
      <c r="R111" s="153"/>
    </row>
    <row r="112" spans="1:18" ht="12.75">
      <c r="A112" s="268"/>
      <c r="B112" s="344"/>
      <c r="C112" s="344"/>
      <c r="D112" s="344"/>
      <c r="E112" s="344"/>
      <c r="F112" s="344"/>
      <c r="G112" s="344"/>
      <c r="H112" s="344"/>
      <c r="I112" s="344"/>
      <c r="J112" s="273"/>
      <c r="K112" s="409"/>
      <c r="L112" s="208">
        <v>2014</v>
      </c>
      <c r="M112" s="153"/>
      <c r="N112" s="153"/>
      <c r="O112" s="153"/>
      <c r="P112" s="153"/>
      <c r="Q112" s="153"/>
      <c r="R112" s="153"/>
    </row>
    <row r="113" spans="1:18" ht="16.5" customHeight="1">
      <c r="A113" s="269"/>
      <c r="B113" s="345"/>
      <c r="C113" s="345"/>
      <c r="D113" s="345"/>
      <c r="E113" s="345"/>
      <c r="F113" s="345"/>
      <c r="G113" s="345"/>
      <c r="H113" s="345"/>
      <c r="I113" s="345"/>
      <c r="J113" s="274"/>
      <c r="K113" s="410"/>
      <c r="L113" s="207">
        <v>2015</v>
      </c>
      <c r="M113" s="153"/>
      <c r="N113" s="153"/>
      <c r="O113" s="153"/>
      <c r="P113" s="153"/>
      <c r="Q113" s="153"/>
      <c r="R113" s="153"/>
    </row>
    <row r="114" spans="1:18" ht="12.75" customHeight="1">
      <c r="A114" s="406" t="s">
        <v>47</v>
      </c>
      <c r="B114" s="279" t="s">
        <v>14</v>
      </c>
      <c r="C114" s="279">
        <v>0.35</v>
      </c>
      <c r="D114" s="279"/>
      <c r="E114" s="279"/>
      <c r="F114" s="279">
        <v>0.35</v>
      </c>
      <c r="G114" s="279"/>
      <c r="H114" s="279"/>
      <c r="I114" s="279"/>
      <c r="J114" s="304" t="s">
        <v>262</v>
      </c>
      <c r="K114" s="408" t="s">
        <v>236</v>
      </c>
      <c r="L114" s="207">
        <v>2010</v>
      </c>
      <c r="M114" s="153"/>
      <c r="N114" s="153"/>
      <c r="O114" s="153"/>
      <c r="P114" s="153"/>
      <c r="Q114" s="153"/>
      <c r="R114" s="153"/>
    </row>
    <row r="115" spans="1:18" ht="12.75">
      <c r="A115" s="406"/>
      <c r="B115" s="279"/>
      <c r="C115" s="279"/>
      <c r="D115" s="279"/>
      <c r="E115" s="279"/>
      <c r="F115" s="279"/>
      <c r="G115" s="279"/>
      <c r="H115" s="279"/>
      <c r="I115" s="279"/>
      <c r="J115" s="304"/>
      <c r="K115" s="409"/>
      <c r="L115" s="207">
        <v>2011</v>
      </c>
      <c r="M115" s="153">
        <v>50</v>
      </c>
      <c r="N115" s="153">
        <v>50</v>
      </c>
      <c r="O115" s="153"/>
      <c r="P115" s="153"/>
      <c r="Q115" s="153"/>
      <c r="R115" s="153"/>
    </row>
    <row r="116" spans="1:18" ht="12.75">
      <c r="A116" s="406"/>
      <c r="B116" s="279"/>
      <c r="C116" s="279"/>
      <c r="D116" s="279"/>
      <c r="E116" s="279"/>
      <c r="F116" s="279"/>
      <c r="G116" s="279"/>
      <c r="H116" s="279"/>
      <c r="I116" s="279"/>
      <c r="J116" s="304"/>
      <c r="K116" s="409"/>
      <c r="L116" s="207">
        <v>2012</v>
      </c>
      <c r="M116" s="153">
        <v>50</v>
      </c>
      <c r="N116" s="153">
        <v>50</v>
      </c>
      <c r="O116" s="153"/>
      <c r="P116" s="153"/>
      <c r="Q116" s="153"/>
      <c r="R116" s="153"/>
    </row>
    <row r="117" spans="1:18" ht="12.75">
      <c r="A117" s="406"/>
      <c r="B117" s="279"/>
      <c r="C117" s="279"/>
      <c r="D117" s="279"/>
      <c r="E117" s="279"/>
      <c r="F117" s="279"/>
      <c r="G117" s="279"/>
      <c r="H117" s="279"/>
      <c r="I117" s="279"/>
      <c r="J117" s="304"/>
      <c r="K117" s="409"/>
      <c r="L117" s="207">
        <v>2013</v>
      </c>
      <c r="M117" s="153">
        <v>53</v>
      </c>
      <c r="N117" s="153">
        <v>53</v>
      </c>
      <c r="O117" s="153"/>
      <c r="P117" s="153"/>
      <c r="Q117" s="153"/>
      <c r="R117" s="153"/>
    </row>
    <row r="118" spans="1:18" ht="12.75">
      <c r="A118" s="406"/>
      <c r="B118" s="279"/>
      <c r="C118" s="279"/>
      <c r="D118" s="279"/>
      <c r="E118" s="279"/>
      <c r="F118" s="279"/>
      <c r="G118" s="279"/>
      <c r="H118" s="279"/>
      <c r="I118" s="279"/>
      <c r="J118" s="304"/>
      <c r="K118" s="409"/>
      <c r="L118" s="207">
        <v>2014</v>
      </c>
      <c r="M118" s="153"/>
      <c r="N118" s="153"/>
      <c r="O118" s="153"/>
      <c r="P118" s="153"/>
      <c r="Q118" s="153"/>
      <c r="R118" s="153"/>
    </row>
    <row r="119" spans="1:18" ht="22.5" customHeight="1">
      <c r="A119" s="406"/>
      <c r="B119" s="279"/>
      <c r="C119" s="279"/>
      <c r="D119" s="279"/>
      <c r="E119" s="279"/>
      <c r="F119" s="279"/>
      <c r="G119" s="279"/>
      <c r="H119" s="279"/>
      <c r="I119" s="279"/>
      <c r="J119" s="304"/>
      <c r="K119" s="410"/>
      <c r="L119" s="207">
        <v>2015</v>
      </c>
      <c r="M119" s="153"/>
      <c r="N119" s="153"/>
      <c r="O119" s="153"/>
      <c r="P119" s="153"/>
      <c r="Q119" s="153"/>
      <c r="R119" s="153"/>
    </row>
    <row r="120" spans="1:18" ht="12.75">
      <c r="A120" s="471" t="s">
        <v>184</v>
      </c>
      <c r="B120" s="480"/>
      <c r="C120" s="465"/>
      <c r="D120" s="465"/>
      <c r="E120" s="465"/>
      <c r="F120" s="465"/>
      <c r="G120" s="465"/>
      <c r="H120" s="465"/>
      <c r="I120" s="465"/>
      <c r="J120" s="465"/>
      <c r="K120" s="465"/>
      <c r="L120" s="465"/>
      <c r="M120" s="465"/>
      <c r="N120" s="465"/>
      <c r="O120" s="465"/>
      <c r="P120" s="465"/>
      <c r="Q120" s="465"/>
      <c r="R120" s="466"/>
    </row>
    <row r="121" spans="1:18" ht="12.75">
      <c r="A121" s="472"/>
      <c r="B121" s="481"/>
      <c r="C121" s="467"/>
      <c r="D121" s="467"/>
      <c r="E121" s="467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8"/>
    </row>
    <row r="122" spans="1:18" ht="12.75">
      <c r="A122" s="472"/>
      <c r="B122" s="481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8"/>
    </row>
    <row r="123" spans="1:18" ht="12" customHeight="1">
      <c r="A123" s="472"/>
      <c r="B123" s="481"/>
      <c r="C123" s="467"/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8"/>
    </row>
    <row r="124" spans="1:18" ht="3.75" customHeight="1" hidden="1">
      <c r="A124" s="472"/>
      <c r="B124" s="481"/>
      <c r="C124" s="467"/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8"/>
    </row>
    <row r="125" spans="1:18" ht="12.75" hidden="1">
      <c r="A125" s="473"/>
      <c r="B125" s="482"/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70"/>
    </row>
    <row r="126" spans="1:18" ht="10.5" customHeight="1">
      <c r="A126" s="267" t="s">
        <v>107</v>
      </c>
      <c r="B126" s="343" t="s">
        <v>105</v>
      </c>
      <c r="C126" s="343">
        <v>2</v>
      </c>
      <c r="D126" s="343">
        <v>2</v>
      </c>
      <c r="E126" s="343"/>
      <c r="F126" s="343"/>
      <c r="G126" s="343"/>
      <c r="H126" s="343"/>
      <c r="I126" s="343"/>
      <c r="J126" s="280" t="s">
        <v>263</v>
      </c>
      <c r="K126" s="408" t="s">
        <v>236</v>
      </c>
      <c r="L126" s="207">
        <v>2010</v>
      </c>
      <c r="M126" s="153">
        <v>216</v>
      </c>
      <c r="N126" s="153">
        <v>216</v>
      </c>
      <c r="O126" s="153"/>
      <c r="P126" s="153"/>
      <c r="Q126" s="153"/>
      <c r="R126" s="153"/>
    </row>
    <row r="127" spans="1:18" ht="12.75">
      <c r="A127" s="268"/>
      <c r="B127" s="344"/>
      <c r="C127" s="344"/>
      <c r="D127" s="344"/>
      <c r="E127" s="344"/>
      <c r="F127" s="344"/>
      <c r="G127" s="344"/>
      <c r="H127" s="344"/>
      <c r="I127" s="344"/>
      <c r="J127" s="273"/>
      <c r="K127" s="409"/>
      <c r="L127" s="207">
        <v>2011</v>
      </c>
      <c r="M127" s="153"/>
      <c r="N127" s="153"/>
      <c r="O127" s="153"/>
      <c r="P127" s="153"/>
      <c r="Q127" s="153"/>
      <c r="R127" s="153"/>
    </row>
    <row r="128" spans="1:18" ht="12.75">
      <c r="A128" s="268"/>
      <c r="B128" s="344"/>
      <c r="C128" s="344"/>
      <c r="D128" s="344"/>
      <c r="E128" s="344"/>
      <c r="F128" s="344"/>
      <c r="G128" s="344"/>
      <c r="H128" s="344"/>
      <c r="I128" s="344"/>
      <c r="J128" s="273"/>
      <c r="K128" s="409"/>
      <c r="L128" s="207">
        <v>2012</v>
      </c>
      <c r="M128" s="153"/>
      <c r="N128" s="153"/>
      <c r="O128" s="153"/>
      <c r="P128" s="153"/>
      <c r="Q128" s="153"/>
      <c r="R128" s="153"/>
    </row>
    <row r="129" spans="1:18" ht="12.75">
      <c r="A129" s="268"/>
      <c r="B129" s="344"/>
      <c r="C129" s="344"/>
      <c r="D129" s="344"/>
      <c r="E129" s="344"/>
      <c r="F129" s="344"/>
      <c r="G129" s="344"/>
      <c r="H129" s="344"/>
      <c r="I129" s="344"/>
      <c r="J129" s="273"/>
      <c r="K129" s="409"/>
      <c r="L129" s="207">
        <v>2013</v>
      </c>
      <c r="M129" s="153"/>
      <c r="N129" s="153"/>
      <c r="O129" s="153"/>
      <c r="P129" s="153"/>
      <c r="Q129" s="153"/>
      <c r="R129" s="153"/>
    </row>
    <row r="130" spans="1:18" ht="12.75">
      <c r="A130" s="268"/>
      <c r="B130" s="344"/>
      <c r="C130" s="344"/>
      <c r="D130" s="344"/>
      <c r="E130" s="344"/>
      <c r="F130" s="344"/>
      <c r="G130" s="344"/>
      <c r="H130" s="344"/>
      <c r="I130" s="344"/>
      <c r="J130" s="273"/>
      <c r="K130" s="409"/>
      <c r="L130" s="208">
        <v>2014</v>
      </c>
      <c r="M130" s="153"/>
      <c r="N130" s="153"/>
      <c r="O130" s="153"/>
      <c r="P130" s="153"/>
      <c r="Q130" s="153"/>
      <c r="R130" s="153"/>
    </row>
    <row r="131" spans="1:18" ht="18" customHeight="1">
      <c r="A131" s="269"/>
      <c r="B131" s="345"/>
      <c r="C131" s="345"/>
      <c r="D131" s="345"/>
      <c r="E131" s="345"/>
      <c r="F131" s="345"/>
      <c r="G131" s="345"/>
      <c r="H131" s="345"/>
      <c r="I131" s="345"/>
      <c r="J131" s="274"/>
      <c r="K131" s="410"/>
      <c r="L131" s="207">
        <v>2015</v>
      </c>
      <c r="M131" s="153"/>
      <c r="N131" s="153"/>
      <c r="O131" s="153"/>
      <c r="P131" s="153"/>
      <c r="Q131" s="153"/>
      <c r="R131" s="153"/>
    </row>
    <row r="132" spans="1:18" ht="12.75">
      <c r="A132" s="362" t="s">
        <v>35</v>
      </c>
      <c r="B132" s="465"/>
      <c r="C132" s="465"/>
      <c r="D132" s="465"/>
      <c r="E132" s="465"/>
      <c r="F132" s="465"/>
      <c r="G132" s="465"/>
      <c r="H132" s="465"/>
      <c r="I132" s="465"/>
      <c r="J132" s="465"/>
      <c r="K132" s="465"/>
      <c r="L132" s="465"/>
      <c r="M132" s="465"/>
      <c r="N132" s="465"/>
      <c r="O132" s="465"/>
      <c r="P132" s="465"/>
      <c r="Q132" s="465"/>
      <c r="R132" s="466"/>
    </row>
    <row r="133" spans="1:18" ht="12.75">
      <c r="A133" s="365"/>
      <c r="B133" s="467"/>
      <c r="C133" s="467"/>
      <c r="D133" s="467"/>
      <c r="E133" s="467"/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8"/>
    </row>
    <row r="134" spans="1:18" ht="12.75">
      <c r="A134" s="365"/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8"/>
    </row>
    <row r="135" spans="1:18" ht="12.75">
      <c r="A135" s="365"/>
      <c r="B135" s="467"/>
      <c r="C135" s="467"/>
      <c r="D135" s="467"/>
      <c r="E135" s="467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8"/>
    </row>
    <row r="136" spans="1:18" ht="12.75">
      <c r="A136" s="365"/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8"/>
    </row>
    <row r="137" spans="1:18" ht="12.75">
      <c r="A137" s="365"/>
      <c r="B137" s="467"/>
      <c r="C137" s="467"/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8"/>
    </row>
    <row r="138" spans="1:18" ht="12.75">
      <c r="A138" s="368"/>
      <c r="B138" s="469"/>
      <c r="C138" s="469"/>
      <c r="D138" s="469"/>
      <c r="E138" s="469"/>
      <c r="F138" s="469"/>
      <c r="G138" s="469"/>
      <c r="H138" s="469"/>
      <c r="I138" s="469"/>
      <c r="J138" s="469"/>
      <c r="K138" s="469"/>
      <c r="L138" s="469"/>
      <c r="M138" s="469"/>
      <c r="N138" s="469"/>
      <c r="O138" s="469"/>
      <c r="P138" s="469"/>
      <c r="Q138" s="469"/>
      <c r="R138" s="470"/>
    </row>
    <row r="139" spans="1:18" ht="12.75" customHeight="1">
      <c r="A139" s="399" t="s">
        <v>127</v>
      </c>
      <c r="B139" s="343" t="s">
        <v>105</v>
      </c>
      <c r="C139" s="476">
        <v>1</v>
      </c>
      <c r="D139" s="476"/>
      <c r="E139" s="476"/>
      <c r="F139" s="476"/>
      <c r="G139" s="476"/>
      <c r="H139" s="476"/>
      <c r="I139" s="476">
        <v>1</v>
      </c>
      <c r="J139" s="280" t="s">
        <v>264</v>
      </c>
      <c r="K139" s="408" t="s">
        <v>236</v>
      </c>
      <c r="L139" s="207">
        <v>2010</v>
      </c>
      <c r="M139" s="59">
        <v>141</v>
      </c>
      <c r="N139" s="59"/>
      <c r="O139" s="59"/>
      <c r="P139" s="59">
        <v>141</v>
      </c>
      <c r="Q139" s="59"/>
      <c r="R139" s="59"/>
    </row>
    <row r="140" spans="1:18" ht="12.75">
      <c r="A140" s="400"/>
      <c r="B140" s="344"/>
      <c r="C140" s="476"/>
      <c r="D140" s="476"/>
      <c r="E140" s="476"/>
      <c r="F140" s="476"/>
      <c r="G140" s="476"/>
      <c r="H140" s="476"/>
      <c r="I140" s="476"/>
      <c r="J140" s="273"/>
      <c r="K140" s="409"/>
      <c r="L140" s="207">
        <v>2011</v>
      </c>
      <c r="M140" s="59">
        <v>141</v>
      </c>
      <c r="N140" s="59"/>
      <c r="O140" s="59"/>
      <c r="P140" s="59">
        <v>141</v>
      </c>
      <c r="Q140" s="59"/>
      <c r="R140" s="59"/>
    </row>
    <row r="141" spans="1:18" ht="12.75">
      <c r="A141" s="400"/>
      <c r="B141" s="344"/>
      <c r="C141" s="476"/>
      <c r="D141" s="476"/>
      <c r="E141" s="476"/>
      <c r="F141" s="476"/>
      <c r="G141" s="476"/>
      <c r="H141" s="476"/>
      <c r="I141" s="476"/>
      <c r="J141" s="273"/>
      <c r="K141" s="409"/>
      <c r="L141" s="207">
        <v>2012</v>
      </c>
      <c r="M141" s="59">
        <v>141</v>
      </c>
      <c r="N141" s="153"/>
      <c r="O141" s="59"/>
      <c r="P141" s="59">
        <v>141</v>
      </c>
      <c r="Q141" s="153"/>
      <c r="R141" s="153"/>
    </row>
    <row r="142" spans="1:18" ht="12.75">
      <c r="A142" s="400"/>
      <c r="B142" s="344"/>
      <c r="C142" s="476"/>
      <c r="D142" s="476"/>
      <c r="E142" s="476"/>
      <c r="F142" s="476"/>
      <c r="G142" s="476"/>
      <c r="H142" s="476"/>
      <c r="I142" s="476"/>
      <c r="J142" s="273"/>
      <c r="K142" s="409"/>
      <c r="L142" s="207">
        <v>2013</v>
      </c>
      <c r="M142" s="59">
        <v>141</v>
      </c>
      <c r="N142" s="153"/>
      <c r="O142" s="59"/>
      <c r="P142" s="59">
        <v>141</v>
      </c>
      <c r="Q142" s="153"/>
      <c r="R142" s="153"/>
    </row>
    <row r="143" spans="1:18" ht="12.75">
      <c r="A143" s="400"/>
      <c r="B143" s="344"/>
      <c r="C143" s="476"/>
      <c r="D143" s="476"/>
      <c r="E143" s="476"/>
      <c r="F143" s="476"/>
      <c r="G143" s="476"/>
      <c r="H143" s="476"/>
      <c r="I143" s="476"/>
      <c r="J143" s="273"/>
      <c r="K143" s="409"/>
      <c r="L143" s="207">
        <v>2014</v>
      </c>
      <c r="M143" s="59">
        <v>141</v>
      </c>
      <c r="N143" s="153"/>
      <c r="O143" s="59"/>
      <c r="P143" s="59">
        <v>141</v>
      </c>
      <c r="Q143" s="153"/>
      <c r="R143" s="153"/>
    </row>
    <row r="144" spans="1:18" ht="21" customHeight="1">
      <c r="A144" s="401"/>
      <c r="B144" s="345"/>
      <c r="C144" s="476"/>
      <c r="D144" s="476"/>
      <c r="E144" s="476"/>
      <c r="F144" s="476"/>
      <c r="G144" s="476"/>
      <c r="H144" s="476"/>
      <c r="I144" s="476"/>
      <c r="J144" s="274"/>
      <c r="K144" s="410"/>
      <c r="L144" s="207">
        <v>2015</v>
      </c>
      <c r="M144" s="59">
        <v>141</v>
      </c>
      <c r="N144" s="153"/>
      <c r="O144" s="59"/>
      <c r="P144" s="59">
        <v>141</v>
      </c>
      <c r="Q144" s="153"/>
      <c r="R144" s="153"/>
    </row>
    <row r="145" spans="1:18" ht="15.75">
      <c r="A145" s="417" t="s">
        <v>189</v>
      </c>
      <c r="B145" s="417"/>
      <c r="C145" s="417"/>
      <c r="D145" s="417"/>
      <c r="E145" s="417"/>
      <c r="F145" s="417"/>
      <c r="G145" s="417"/>
      <c r="H145" s="417"/>
      <c r="I145" s="417"/>
      <c r="J145" s="418"/>
      <c r="K145" s="75"/>
      <c r="L145" s="214" t="s">
        <v>25</v>
      </c>
      <c r="M145" s="86">
        <f>SUM(M146:M151)</f>
        <v>32020.4</v>
      </c>
      <c r="N145" s="86">
        <f>SUM(N146:N151)</f>
        <v>32020.4</v>
      </c>
      <c r="O145" s="86"/>
      <c r="P145" s="86"/>
      <c r="Q145" s="86"/>
      <c r="R145" s="86"/>
    </row>
    <row r="146" spans="1:18" ht="12.75">
      <c r="A146" s="19"/>
      <c r="B146" s="85"/>
      <c r="C146" s="85"/>
      <c r="D146" s="85"/>
      <c r="E146" s="85"/>
      <c r="F146" s="85"/>
      <c r="G146" s="85"/>
      <c r="H146" s="85"/>
      <c r="I146" s="85"/>
      <c r="J146" s="73"/>
      <c r="K146" s="75"/>
      <c r="L146" s="214">
        <v>2010</v>
      </c>
      <c r="M146" s="86">
        <f aca="true" t="shared" si="2" ref="M146:N151">M153+M159+M165+M171+M178+M184+M191+M197+M203+M209</f>
        <v>4897.5</v>
      </c>
      <c r="N146" s="86">
        <f t="shared" si="2"/>
        <v>4897.5</v>
      </c>
      <c r="O146" s="86"/>
      <c r="P146" s="86"/>
      <c r="Q146" s="86"/>
      <c r="R146" s="86"/>
    </row>
    <row r="147" spans="1:18" ht="12.75">
      <c r="A147" s="19"/>
      <c r="B147" s="85"/>
      <c r="C147" s="85"/>
      <c r="D147" s="85"/>
      <c r="E147" s="85"/>
      <c r="F147" s="85"/>
      <c r="G147" s="85"/>
      <c r="H147" s="85"/>
      <c r="I147" s="85"/>
      <c r="J147" s="73"/>
      <c r="K147" s="75"/>
      <c r="L147" s="214">
        <v>2011</v>
      </c>
      <c r="M147" s="86">
        <f t="shared" si="2"/>
        <v>6725.9</v>
      </c>
      <c r="N147" s="86">
        <f t="shared" si="2"/>
        <v>6725.9</v>
      </c>
      <c r="O147" s="86"/>
      <c r="P147" s="86"/>
      <c r="Q147" s="86"/>
      <c r="R147" s="86"/>
    </row>
    <row r="148" spans="1:18" ht="12.75">
      <c r="A148" s="19"/>
      <c r="B148" s="85"/>
      <c r="C148" s="85"/>
      <c r="D148" s="85"/>
      <c r="E148" s="85"/>
      <c r="F148" s="85"/>
      <c r="G148" s="85"/>
      <c r="H148" s="85"/>
      <c r="I148" s="85"/>
      <c r="J148" s="73"/>
      <c r="K148" s="75"/>
      <c r="L148" s="214">
        <v>2012</v>
      </c>
      <c r="M148" s="86">
        <f t="shared" si="2"/>
        <v>5397</v>
      </c>
      <c r="N148" s="86">
        <f t="shared" si="2"/>
        <v>5397</v>
      </c>
      <c r="O148" s="86"/>
      <c r="P148" s="86"/>
      <c r="Q148" s="86"/>
      <c r="R148" s="86"/>
    </row>
    <row r="149" spans="1:18" ht="12.75">
      <c r="A149" s="19"/>
      <c r="B149" s="85"/>
      <c r="C149" s="85"/>
      <c r="D149" s="85"/>
      <c r="E149" s="85"/>
      <c r="F149" s="85"/>
      <c r="G149" s="85"/>
      <c r="H149" s="85"/>
      <c r="I149" s="85"/>
      <c r="J149" s="73"/>
      <c r="K149" s="75"/>
      <c r="L149" s="214">
        <v>2013</v>
      </c>
      <c r="M149" s="86">
        <f t="shared" si="2"/>
        <v>5000</v>
      </c>
      <c r="N149" s="86">
        <f t="shared" si="2"/>
        <v>5000</v>
      </c>
      <c r="O149" s="86"/>
      <c r="P149" s="86"/>
      <c r="Q149" s="86"/>
      <c r="R149" s="86"/>
    </row>
    <row r="150" spans="1:18" ht="12.75">
      <c r="A150" s="19"/>
      <c r="B150" s="85"/>
      <c r="C150" s="85"/>
      <c r="D150" s="85"/>
      <c r="E150" s="85"/>
      <c r="F150" s="85"/>
      <c r="G150" s="85"/>
      <c r="H150" s="85"/>
      <c r="I150" s="85"/>
      <c r="J150" s="73"/>
      <c r="K150" s="75"/>
      <c r="L150" s="214">
        <v>2014</v>
      </c>
      <c r="M150" s="86">
        <f t="shared" si="2"/>
        <v>5000</v>
      </c>
      <c r="N150" s="86">
        <f t="shared" si="2"/>
        <v>5000</v>
      </c>
      <c r="O150" s="86"/>
      <c r="P150" s="86"/>
      <c r="Q150" s="86"/>
      <c r="R150" s="86"/>
    </row>
    <row r="151" spans="1:18" ht="12.75">
      <c r="A151" s="19"/>
      <c r="B151" s="85"/>
      <c r="C151" s="85"/>
      <c r="D151" s="85"/>
      <c r="E151" s="85"/>
      <c r="F151" s="85"/>
      <c r="G151" s="85"/>
      <c r="H151" s="85"/>
      <c r="I151" s="85"/>
      <c r="J151" s="73"/>
      <c r="K151" s="75"/>
      <c r="L151" s="214">
        <v>2015</v>
      </c>
      <c r="M151" s="86">
        <f t="shared" si="2"/>
        <v>5000</v>
      </c>
      <c r="N151" s="86">
        <f t="shared" si="2"/>
        <v>5000</v>
      </c>
      <c r="O151" s="86"/>
      <c r="P151" s="86"/>
      <c r="Q151" s="86"/>
      <c r="R151" s="86"/>
    </row>
    <row r="152" spans="1:18" ht="61.5" customHeight="1">
      <c r="A152" s="21" t="s">
        <v>181</v>
      </c>
      <c r="B152" s="85"/>
      <c r="C152" s="85"/>
      <c r="D152" s="85"/>
      <c r="E152" s="85"/>
      <c r="F152" s="85"/>
      <c r="G152" s="85"/>
      <c r="H152" s="85"/>
      <c r="I152" s="85"/>
      <c r="J152" s="73"/>
      <c r="K152" s="75"/>
      <c r="L152" s="89"/>
      <c r="M152" s="87"/>
      <c r="N152" s="87"/>
      <c r="O152" s="87"/>
      <c r="P152" s="87"/>
      <c r="Q152" s="87"/>
      <c r="R152" s="87"/>
    </row>
    <row r="153" spans="1:18" ht="15.75" customHeight="1">
      <c r="A153" s="399" t="s">
        <v>190</v>
      </c>
      <c r="B153" s="411" t="s">
        <v>14</v>
      </c>
      <c r="C153" s="396">
        <v>9.42</v>
      </c>
      <c r="D153" s="396"/>
      <c r="E153" s="396">
        <v>9.42</v>
      </c>
      <c r="F153" s="396"/>
      <c r="G153" s="396"/>
      <c r="H153" s="396"/>
      <c r="I153" s="396"/>
      <c r="J153" s="414" t="s">
        <v>146</v>
      </c>
      <c r="K153" s="408" t="s">
        <v>236</v>
      </c>
      <c r="L153" s="198">
        <v>2010</v>
      </c>
      <c r="M153" s="149"/>
      <c r="N153" s="149"/>
      <c r="O153" s="149"/>
      <c r="P153" s="149"/>
      <c r="Q153" s="149"/>
      <c r="R153" s="149"/>
    </row>
    <row r="154" spans="1:18" ht="12.75">
      <c r="A154" s="400"/>
      <c r="B154" s="412"/>
      <c r="C154" s="397"/>
      <c r="D154" s="397"/>
      <c r="E154" s="397"/>
      <c r="F154" s="397"/>
      <c r="G154" s="397"/>
      <c r="H154" s="397"/>
      <c r="I154" s="397"/>
      <c r="J154" s="415"/>
      <c r="K154" s="409"/>
      <c r="L154" s="198">
        <v>2011</v>
      </c>
      <c r="M154" s="149">
        <v>3667</v>
      </c>
      <c r="N154" s="149">
        <v>3667</v>
      </c>
      <c r="O154" s="149"/>
      <c r="P154" s="149"/>
      <c r="Q154" s="149"/>
      <c r="R154" s="149"/>
    </row>
    <row r="155" spans="1:18" ht="12.75">
      <c r="A155" s="400"/>
      <c r="B155" s="412"/>
      <c r="C155" s="397"/>
      <c r="D155" s="397"/>
      <c r="E155" s="397"/>
      <c r="F155" s="397"/>
      <c r="G155" s="397"/>
      <c r="H155" s="397"/>
      <c r="I155" s="397"/>
      <c r="J155" s="415"/>
      <c r="K155" s="409"/>
      <c r="L155" s="198">
        <v>2012</v>
      </c>
      <c r="M155" s="149"/>
      <c r="N155" s="149"/>
      <c r="O155" s="149"/>
      <c r="P155" s="149"/>
      <c r="Q155" s="149"/>
      <c r="R155" s="149"/>
    </row>
    <row r="156" spans="1:18" ht="12.75">
      <c r="A156" s="400"/>
      <c r="B156" s="412"/>
      <c r="C156" s="397"/>
      <c r="D156" s="397"/>
      <c r="E156" s="397"/>
      <c r="F156" s="397"/>
      <c r="G156" s="397"/>
      <c r="H156" s="397"/>
      <c r="I156" s="397"/>
      <c r="J156" s="415"/>
      <c r="K156" s="409"/>
      <c r="L156" s="198">
        <v>2013</v>
      </c>
      <c r="M156" s="149"/>
      <c r="N156" s="149"/>
      <c r="O156" s="149"/>
      <c r="P156" s="149"/>
      <c r="Q156" s="149"/>
      <c r="R156" s="149"/>
    </row>
    <row r="157" spans="1:18" ht="12.75">
      <c r="A157" s="400"/>
      <c r="B157" s="412"/>
      <c r="C157" s="397"/>
      <c r="D157" s="397"/>
      <c r="E157" s="397"/>
      <c r="F157" s="397"/>
      <c r="G157" s="397"/>
      <c r="H157" s="397"/>
      <c r="I157" s="397"/>
      <c r="J157" s="415"/>
      <c r="K157" s="409"/>
      <c r="L157" s="198">
        <v>2014</v>
      </c>
      <c r="M157" s="149"/>
      <c r="N157" s="149"/>
      <c r="O157" s="149"/>
      <c r="P157" s="149"/>
      <c r="Q157" s="149"/>
      <c r="R157" s="149"/>
    </row>
    <row r="158" spans="1:18" ht="15.75" customHeight="1">
      <c r="A158" s="401"/>
      <c r="B158" s="413"/>
      <c r="C158" s="398"/>
      <c r="D158" s="398"/>
      <c r="E158" s="398"/>
      <c r="F158" s="398"/>
      <c r="G158" s="398"/>
      <c r="H158" s="398"/>
      <c r="I158" s="398"/>
      <c r="J158" s="416"/>
      <c r="K158" s="410"/>
      <c r="L158" s="198">
        <v>2015</v>
      </c>
      <c r="M158" s="149"/>
      <c r="N158" s="149"/>
      <c r="O158" s="149"/>
      <c r="P158" s="149"/>
      <c r="Q158" s="149"/>
      <c r="R158" s="149"/>
    </row>
    <row r="159" spans="1:18" ht="15.75" customHeight="1">
      <c r="A159" s="399" t="s">
        <v>191</v>
      </c>
      <c r="B159" s="411" t="s">
        <v>14</v>
      </c>
      <c r="C159" s="396">
        <v>1.29</v>
      </c>
      <c r="D159" s="396">
        <v>1.29</v>
      </c>
      <c r="E159" s="396"/>
      <c r="F159" s="396"/>
      <c r="G159" s="396"/>
      <c r="H159" s="396"/>
      <c r="I159" s="396"/>
      <c r="J159" s="414" t="s">
        <v>146</v>
      </c>
      <c r="K159" s="408" t="s">
        <v>236</v>
      </c>
      <c r="L159" s="198">
        <v>2010</v>
      </c>
      <c r="M159" s="149">
        <v>1008</v>
      </c>
      <c r="N159" s="149">
        <v>1008</v>
      </c>
      <c r="O159" s="149"/>
      <c r="P159" s="149"/>
      <c r="Q159" s="149"/>
      <c r="R159" s="149"/>
    </row>
    <row r="160" spans="1:18" ht="12.75">
      <c r="A160" s="400"/>
      <c r="B160" s="412"/>
      <c r="C160" s="397"/>
      <c r="D160" s="397"/>
      <c r="E160" s="397"/>
      <c r="F160" s="397"/>
      <c r="G160" s="397"/>
      <c r="H160" s="397"/>
      <c r="I160" s="397"/>
      <c r="J160" s="415"/>
      <c r="K160" s="409"/>
      <c r="L160" s="198">
        <v>2011</v>
      </c>
      <c r="M160" s="149"/>
      <c r="N160" s="149"/>
      <c r="O160" s="149"/>
      <c r="P160" s="149"/>
      <c r="Q160" s="149"/>
      <c r="R160" s="149"/>
    </row>
    <row r="161" spans="1:18" ht="12.75">
      <c r="A161" s="400"/>
      <c r="B161" s="412"/>
      <c r="C161" s="397"/>
      <c r="D161" s="397"/>
      <c r="E161" s="397"/>
      <c r="F161" s="397"/>
      <c r="G161" s="397"/>
      <c r="H161" s="397"/>
      <c r="I161" s="397"/>
      <c r="J161" s="415"/>
      <c r="K161" s="409"/>
      <c r="L161" s="198">
        <v>2012</v>
      </c>
      <c r="M161" s="149"/>
      <c r="N161" s="149"/>
      <c r="O161" s="149"/>
      <c r="P161" s="149"/>
      <c r="Q161" s="149"/>
      <c r="R161" s="149"/>
    </row>
    <row r="162" spans="1:18" ht="12.75">
      <c r="A162" s="400"/>
      <c r="B162" s="412"/>
      <c r="C162" s="397"/>
      <c r="D162" s="397"/>
      <c r="E162" s="397"/>
      <c r="F162" s="397"/>
      <c r="G162" s="397"/>
      <c r="H162" s="397"/>
      <c r="I162" s="397"/>
      <c r="J162" s="415"/>
      <c r="K162" s="409"/>
      <c r="L162" s="198">
        <v>2013</v>
      </c>
      <c r="M162" s="149"/>
      <c r="N162" s="149"/>
      <c r="O162" s="149"/>
      <c r="P162" s="149"/>
      <c r="Q162" s="149"/>
      <c r="R162" s="149"/>
    </row>
    <row r="163" spans="1:18" ht="12.75">
      <c r="A163" s="400"/>
      <c r="B163" s="412"/>
      <c r="C163" s="397"/>
      <c r="D163" s="397"/>
      <c r="E163" s="397"/>
      <c r="F163" s="397"/>
      <c r="G163" s="397"/>
      <c r="H163" s="397"/>
      <c r="I163" s="397"/>
      <c r="J163" s="415"/>
      <c r="K163" s="409"/>
      <c r="L163" s="198">
        <v>2014</v>
      </c>
      <c r="M163" s="149"/>
      <c r="N163" s="149"/>
      <c r="O163" s="149"/>
      <c r="P163" s="149"/>
      <c r="Q163" s="149"/>
      <c r="R163" s="149"/>
    </row>
    <row r="164" spans="1:18" ht="12.75">
      <c r="A164" s="401"/>
      <c r="B164" s="413"/>
      <c r="C164" s="398"/>
      <c r="D164" s="398"/>
      <c r="E164" s="398"/>
      <c r="F164" s="398"/>
      <c r="G164" s="398"/>
      <c r="H164" s="398"/>
      <c r="I164" s="398"/>
      <c r="J164" s="416"/>
      <c r="K164" s="410"/>
      <c r="L164" s="198">
        <v>2015</v>
      </c>
      <c r="M164" s="149"/>
      <c r="N164" s="149"/>
      <c r="O164" s="149"/>
      <c r="P164" s="149"/>
      <c r="Q164" s="149"/>
      <c r="R164" s="149"/>
    </row>
    <row r="165" spans="1:18" ht="15.75" customHeight="1">
      <c r="A165" s="399" t="s">
        <v>192</v>
      </c>
      <c r="B165" s="411" t="s">
        <v>14</v>
      </c>
      <c r="C165" s="396">
        <v>7.87</v>
      </c>
      <c r="D165" s="396">
        <v>3</v>
      </c>
      <c r="E165" s="396">
        <v>4.87</v>
      </c>
      <c r="F165" s="396"/>
      <c r="G165" s="396"/>
      <c r="H165" s="396"/>
      <c r="I165" s="396"/>
      <c r="J165" s="414" t="s">
        <v>146</v>
      </c>
      <c r="K165" s="408" t="s">
        <v>236</v>
      </c>
      <c r="L165" s="198">
        <v>2010</v>
      </c>
      <c r="M165" s="149">
        <v>2000</v>
      </c>
      <c r="N165" s="149">
        <v>2000</v>
      </c>
      <c r="O165" s="149"/>
      <c r="P165" s="149"/>
      <c r="Q165" s="149"/>
      <c r="R165" s="149"/>
    </row>
    <row r="166" spans="1:18" ht="12.75">
      <c r="A166" s="400"/>
      <c r="B166" s="412"/>
      <c r="C166" s="397"/>
      <c r="D166" s="397"/>
      <c r="E166" s="397"/>
      <c r="F166" s="397"/>
      <c r="G166" s="397"/>
      <c r="H166" s="397"/>
      <c r="I166" s="397"/>
      <c r="J166" s="415"/>
      <c r="K166" s="409"/>
      <c r="L166" s="198">
        <v>2011</v>
      </c>
      <c r="M166" s="149">
        <v>2773.9</v>
      </c>
      <c r="N166" s="149">
        <v>2773.9</v>
      </c>
      <c r="O166" s="149"/>
      <c r="P166" s="149"/>
      <c r="Q166" s="149"/>
      <c r="R166" s="149"/>
    </row>
    <row r="167" spans="1:18" ht="12.75">
      <c r="A167" s="400"/>
      <c r="B167" s="412"/>
      <c r="C167" s="397"/>
      <c r="D167" s="397"/>
      <c r="E167" s="397"/>
      <c r="F167" s="397"/>
      <c r="G167" s="397"/>
      <c r="H167" s="397"/>
      <c r="I167" s="397"/>
      <c r="J167" s="415"/>
      <c r="K167" s="409"/>
      <c r="L167" s="198">
        <v>2012</v>
      </c>
      <c r="M167" s="149"/>
      <c r="N167" s="149"/>
      <c r="O167" s="149"/>
      <c r="P167" s="149"/>
      <c r="Q167" s="149"/>
      <c r="R167" s="149"/>
    </row>
    <row r="168" spans="1:18" ht="12.75">
      <c r="A168" s="400"/>
      <c r="B168" s="412"/>
      <c r="C168" s="397"/>
      <c r="D168" s="397"/>
      <c r="E168" s="397"/>
      <c r="F168" s="397"/>
      <c r="G168" s="397"/>
      <c r="H168" s="397"/>
      <c r="I168" s="397"/>
      <c r="J168" s="415"/>
      <c r="K168" s="409"/>
      <c r="L168" s="198">
        <v>2013</v>
      </c>
      <c r="M168" s="149"/>
      <c r="N168" s="149"/>
      <c r="O168" s="149"/>
      <c r="P168" s="149"/>
      <c r="Q168" s="149"/>
      <c r="R168" s="149"/>
    </row>
    <row r="169" spans="1:18" ht="12.75">
      <c r="A169" s="400"/>
      <c r="B169" s="412"/>
      <c r="C169" s="397"/>
      <c r="D169" s="397"/>
      <c r="E169" s="397"/>
      <c r="F169" s="397"/>
      <c r="G169" s="397"/>
      <c r="H169" s="397"/>
      <c r="I169" s="397"/>
      <c r="J169" s="415"/>
      <c r="K169" s="409"/>
      <c r="L169" s="198">
        <v>2014</v>
      </c>
      <c r="M169" s="149"/>
      <c r="N169" s="149"/>
      <c r="O169" s="149"/>
      <c r="P169" s="149"/>
      <c r="Q169" s="149"/>
      <c r="R169" s="149"/>
    </row>
    <row r="170" spans="1:18" ht="15" customHeight="1">
      <c r="A170" s="401"/>
      <c r="B170" s="413"/>
      <c r="C170" s="398"/>
      <c r="D170" s="398"/>
      <c r="E170" s="398"/>
      <c r="F170" s="398"/>
      <c r="G170" s="398"/>
      <c r="H170" s="398"/>
      <c r="I170" s="398"/>
      <c r="J170" s="416"/>
      <c r="K170" s="410"/>
      <c r="L170" s="198">
        <v>2015</v>
      </c>
      <c r="M170" s="149"/>
      <c r="N170" s="149"/>
      <c r="O170" s="149"/>
      <c r="P170" s="149"/>
      <c r="Q170" s="149"/>
      <c r="R170" s="149"/>
    </row>
    <row r="171" spans="1:18" ht="15.75" customHeight="1">
      <c r="A171" s="399" t="s">
        <v>237</v>
      </c>
      <c r="B171" s="411" t="s">
        <v>14</v>
      </c>
      <c r="C171" s="396">
        <v>8.3</v>
      </c>
      <c r="D171" s="396"/>
      <c r="E171" s="396"/>
      <c r="F171" s="396">
        <v>2</v>
      </c>
      <c r="G171" s="396">
        <v>2</v>
      </c>
      <c r="H171" s="396">
        <v>2</v>
      </c>
      <c r="I171" s="396">
        <v>2.3</v>
      </c>
      <c r="J171" s="350" t="s">
        <v>146</v>
      </c>
      <c r="K171" s="408" t="s">
        <v>236</v>
      </c>
      <c r="L171" s="198">
        <v>2010</v>
      </c>
      <c r="M171" s="149"/>
      <c r="N171" s="149"/>
      <c r="O171" s="149"/>
      <c r="P171" s="149"/>
      <c r="Q171" s="149"/>
      <c r="R171" s="149"/>
    </row>
    <row r="172" spans="1:18" ht="12.75">
      <c r="A172" s="400"/>
      <c r="B172" s="412"/>
      <c r="C172" s="397"/>
      <c r="D172" s="397"/>
      <c r="E172" s="397"/>
      <c r="F172" s="397"/>
      <c r="G172" s="397"/>
      <c r="H172" s="397"/>
      <c r="I172" s="397"/>
      <c r="J172" s="350"/>
      <c r="K172" s="409"/>
      <c r="L172" s="198">
        <v>2011</v>
      </c>
      <c r="M172" s="149"/>
      <c r="N172" s="149"/>
      <c r="O172" s="149"/>
      <c r="P172" s="149"/>
      <c r="Q172" s="149"/>
      <c r="R172" s="149"/>
    </row>
    <row r="173" spans="1:18" ht="12.75">
      <c r="A173" s="400"/>
      <c r="B173" s="412"/>
      <c r="C173" s="397"/>
      <c r="D173" s="397"/>
      <c r="E173" s="397"/>
      <c r="F173" s="397"/>
      <c r="G173" s="397"/>
      <c r="H173" s="397"/>
      <c r="I173" s="397"/>
      <c r="J173" s="350"/>
      <c r="K173" s="409"/>
      <c r="L173" s="198">
        <v>2012</v>
      </c>
      <c r="M173" s="149">
        <v>5000</v>
      </c>
      <c r="N173" s="149">
        <v>5000</v>
      </c>
      <c r="O173" s="149"/>
      <c r="P173" s="149"/>
      <c r="Q173" s="149"/>
      <c r="R173" s="149"/>
    </row>
    <row r="174" spans="1:18" ht="12.75">
      <c r="A174" s="400"/>
      <c r="B174" s="412"/>
      <c r="C174" s="397"/>
      <c r="D174" s="397"/>
      <c r="E174" s="397"/>
      <c r="F174" s="397"/>
      <c r="G174" s="397"/>
      <c r="H174" s="397"/>
      <c r="I174" s="397"/>
      <c r="J174" s="350"/>
      <c r="K174" s="409"/>
      <c r="L174" s="198">
        <v>2013</v>
      </c>
      <c r="M174" s="149">
        <v>5000</v>
      </c>
      <c r="N174" s="149">
        <v>5000</v>
      </c>
      <c r="O174" s="149"/>
      <c r="P174" s="149"/>
      <c r="Q174" s="149"/>
      <c r="R174" s="149"/>
    </row>
    <row r="175" spans="1:18" ht="12.75">
      <c r="A175" s="400"/>
      <c r="B175" s="412"/>
      <c r="C175" s="397"/>
      <c r="D175" s="397"/>
      <c r="E175" s="397"/>
      <c r="F175" s="397"/>
      <c r="G175" s="397"/>
      <c r="H175" s="397"/>
      <c r="I175" s="397"/>
      <c r="J175" s="350"/>
      <c r="K175" s="409"/>
      <c r="L175" s="198">
        <v>2014</v>
      </c>
      <c r="M175" s="149">
        <v>5000</v>
      </c>
      <c r="N175" s="149">
        <v>5000</v>
      </c>
      <c r="O175" s="149"/>
      <c r="P175" s="149"/>
      <c r="Q175" s="149"/>
      <c r="R175" s="149"/>
    </row>
    <row r="176" spans="1:18" ht="15" customHeight="1">
      <c r="A176" s="401"/>
      <c r="B176" s="413"/>
      <c r="C176" s="398"/>
      <c r="D176" s="398"/>
      <c r="E176" s="398"/>
      <c r="F176" s="398"/>
      <c r="G176" s="398"/>
      <c r="H176" s="398"/>
      <c r="I176" s="398"/>
      <c r="J176" s="350"/>
      <c r="K176" s="410"/>
      <c r="L176" s="198">
        <v>2015</v>
      </c>
      <c r="M176" s="149">
        <v>5000</v>
      </c>
      <c r="N176" s="149">
        <v>5000</v>
      </c>
      <c r="O176" s="149"/>
      <c r="P176" s="149"/>
      <c r="Q176" s="149"/>
      <c r="R176" s="149"/>
    </row>
    <row r="177" spans="1:18" ht="56.25" customHeight="1">
      <c r="A177" s="21" t="s">
        <v>183</v>
      </c>
      <c r="B177" s="85"/>
      <c r="C177" s="85"/>
      <c r="D177" s="85"/>
      <c r="E177" s="85"/>
      <c r="F177" s="85"/>
      <c r="G177" s="85"/>
      <c r="H177" s="85"/>
      <c r="I177" s="85"/>
      <c r="J177" s="73"/>
      <c r="K177" s="75"/>
      <c r="L177" s="89"/>
      <c r="M177" s="87"/>
      <c r="N177" s="87"/>
      <c r="O177" s="87"/>
      <c r="P177" s="87"/>
      <c r="Q177" s="87"/>
      <c r="R177" s="87"/>
    </row>
    <row r="178" spans="1:18" ht="15.75" customHeight="1">
      <c r="A178" s="399" t="s">
        <v>193</v>
      </c>
      <c r="B178" s="411" t="s">
        <v>14</v>
      </c>
      <c r="C178" s="396">
        <v>2.93</v>
      </c>
      <c r="D178" s="396">
        <v>2.93</v>
      </c>
      <c r="E178" s="396"/>
      <c r="F178" s="396"/>
      <c r="G178" s="396"/>
      <c r="H178" s="396"/>
      <c r="I178" s="396"/>
      <c r="J178" s="414" t="s">
        <v>194</v>
      </c>
      <c r="K178" s="408" t="s">
        <v>236</v>
      </c>
      <c r="L178" s="198">
        <v>2010</v>
      </c>
      <c r="M178" s="149">
        <v>877</v>
      </c>
      <c r="N178" s="149">
        <v>877</v>
      </c>
      <c r="O178" s="149"/>
      <c r="P178" s="149"/>
      <c r="Q178" s="149"/>
      <c r="R178" s="149"/>
    </row>
    <row r="179" spans="1:18" ht="12.75">
      <c r="A179" s="400"/>
      <c r="B179" s="412"/>
      <c r="C179" s="397"/>
      <c r="D179" s="397"/>
      <c r="E179" s="397"/>
      <c r="F179" s="397"/>
      <c r="G179" s="397"/>
      <c r="H179" s="397"/>
      <c r="I179" s="397"/>
      <c r="J179" s="415"/>
      <c r="K179" s="409"/>
      <c r="L179" s="198">
        <v>2011</v>
      </c>
      <c r="M179" s="149"/>
      <c r="N179" s="149"/>
      <c r="O179" s="149"/>
      <c r="P179" s="149"/>
      <c r="Q179" s="149"/>
      <c r="R179" s="149"/>
    </row>
    <row r="180" spans="1:18" ht="12.75">
      <c r="A180" s="400"/>
      <c r="B180" s="412"/>
      <c r="C180" s="397"/>
      <c r="D180" s="397"/>
      <c r="E180" s="397"/>
      <c r="F180" s="397"/>
      <c r="G180" s="397"/>
      <c r="H180" s="397"/>
      <c r="I180" s="397"/>
      <c r="J180" s="415"/>
      <c r="K180" s="409"/>
      <c r="L180" s="198">
        <v>2012</v>
      </c>
      <c r="M180" s="149"/>
      <c r="N180" s="149"/>
      <c r="O180" s="149"/>
      <c r="P180" s="149"/>
      <c r="Q180" s="149"/>
      <c r="R180" s="149"/>
    </row>
    <row r="181" spans="1:18" ht="12.75">
      <c r="A181" s="400"/>
      <c r="B181" s="412"/>
      <c r="C181" s="397"/>
      <c r="D181" s="397"/>
      <c r="E181" s="397"/>
      <c r="F181" s="397"/>
      <c r="G181" s="397"/>
      <c r="H181" s="397"/>
      <c r="I181" s="397"/>
      <c r="J181" s="415"/>
      <c r="K181" s="409"/>
      <c r="L181" s="198">
        <v>2013</v>
      </c>
      <c r="M181" s="149"/>
      <c r="N181" s="149"/>
      <c r="O181" s="149"/>
      <c r="P181" s="149"/>
      <c r="Q181" s="149"/>
      <c r="R181" s="149"/>
    </row>
    <row r="182" spans="1:18" ht="12.75">
      <c r="A182" s="400"/>
      <c r="B182" s="412"/>
      <c r="C182" s="397"/>
      <c r="D182" s="397"/>
      <c r="E182" s="397"/>
      <c r="F182" s="397"/>
      <c r="G182" s="397"/>
      <c r="H182" s="397"/>
      <c r="I182" s="397"/>
      <c r="J182" s="415"/>
      <c r="K182" s="409"/>
      <c r="L182" s="198">
        <v>2014</v>
      </c>
      <c r="M182" s="149"/>
      <c r="N182" s="149"/>
      <c r="O182" s="149"/>
      <c r="P182" s="149"/>
      <c r="Q182" s="149"/>
      <c r="R182" s="149"/>
    </row>
    <row r="183" spans="1:18" ht="12.75">
      <c r="A183" s="401"/>
      <c r="B183" s="413"/>
      <c r="C183" s="398"/>
      <c r="D183" s="398"/>
      <c r="E183" s="398"/>
      <c r="F183" s="398"/>
      <c r="G183" s="398"/>
      <c r="H183" s="398"/>
      <c r="I183" s="398"/>
      <c r="J183" s="416"/>
      <c r="K183" s="410"/>
      <c r="L183" s="198">
        <v>2015</v>
      </c>
      <c r="M183" s="149"/>
      <c r="N183" s="149"/>
      <c r="O183" s="149"/>
      <c r="P183" s="149"/>
      <c r="Q183" s="149"/>
      <c r="R183" s="149"/>
    </row>
    <row r="184" spans="1:18" ht="15.75" customHeight="1">
      <c r="A184" s="406" t="s">
        <v>195</v>
      </c>
      <c r="B184" s="376" t="s">
        <v>21</v>
      </c>
      <c r="C184" s="349">
        <v>6</v>
      </c>
      <c r="D184" s="349">
        <v>6</v>
      </c>
      <c r="E184" s="483"/>
      <c r="F184" s="483"/>
      <c r="G184" s="483"/>
      <c r="H184" s="483"/>
      <c r="I184" s="483"/>
      <c r="J184" s="350" t="s">
        <v>194</v>
      </c>
      <c r="K184" s="408" t="s">
        <v>236</v>
      </c>
      <c r="L184" s="198">
        <v>2010</v>
      </c>
      <c r="M184" s="149">
        <v>900</v>
      </c>
      <c r="N184" s="149">
        <v>900</v>
      </c>
      <c r="O184" s="149"/>
      <c r="P184" s="149"/>
      <c r="Q184" s="149"/>
      <c r="R184" s="149"/>
    </row>
    <row r="185" spans="1:18" ht="12.75">
      <c r="A185" s="406"/>
      <c r="B185" s="376"/>
      <c r="C185" s="349"/>
      <c r="D185" s="349"/>
      <c r="E185" s="483"/>
      <c r="F185" s="483"/>
      <c r="G185" s="483"/>
      <c r="H185" s="483"/>
      <c r="I185" s="483"/>
      <c r="J185" s="350"/>
      <c r="K185" s="409"/>
      <c r="L185" s="198">
        <v>2011</v>
      </c>
      <c r="M185" s="149"/>
      <c r="N185" s="149"/>
      <c r="O185" s="149"/>
      <c r="P185" s="149"/>
      <c r="Q185" s="149"/>
      <c r="R185" s="149"/>
    </row>
    <row r="186" spans="1:18" ht="12.75">
      <c r="A186" s="406"/>
      <c r="B186" s="376"/>
      <c r="C186" s="349"/>
      <c r="D186" s="349"/>
      <c r="E186" s="483"/>
      <c r="F186" s="483"/>
      <c r="G186" s="483"/>
      <c r="H186" s="483"/>
      <c r="I186" s="483"/>
      <c r="J186" s="350"/>
      <c r="K186" s="409"/>
      <c r="L186" s="198">
        <v>2012</v>
      </c>
      <c r="M186" s="149"/>
      <c r="N186" s="149"/>
      <c r="O186" s="149"/>
      <c r="P186" s="149"/>
      <c r="Q186" s="149"/>
      <c r="R186" s="149"/>
    </row>
    <row r="187" spans="1:18" ht="12.75">
      <c r="A187" s="406"/>
      <c r="B187" s="376"/>
      <c r="C187" s="349"/>
      <c r="D187" s="349"/>
      <c r="E187" s="483"/>
      <c r="F187" s="483"/>
      <c r="G187" s="483"/>
      <c r="H187" s="483"/>
      <c r="I187" s="483"/>
      <c r="J187" s="350"/>
      <c r="K187" s="409"/>
      <c r="L187" s="198">
        <v>2013</v>
      </c>
      <c r="M187" s="149"/>
      <c r="N187" s="149"/>
      <c r="O187" s="149"/>
      <c r="P187" s="149"/>
      <c r="Q187" s="149"/>
      <c r="R187" s="149"/>
    </row>
    <row r="188" spans="1:18" ht="12.75">
      <c r="A188" s="406"/>
      <c r="B188" s="376"/>
      <c r="C188" s="349"/>
      <c r="D188" s="349"/>
      <c r="E188" s="483"/>
      <c r="F188" s="483"/>
      <c r="G188" s="483"/>
      <c r="H188" s="483"/>
      <c r="I188" s="483"/>
      <c r="J188" s="350"/>
      <c r="K188" s="409"/>
      <c r="L188" s="198">
        <v>2014</v>
      </c>
      <c r="M188" s="149"/>
      <c r="N188" s="149"/>
      <c r="O188" s="149"/>
      <c r="P188" s="149"/>
      <c r="Q188" s="149"/>
      <c r="R188" s="149"/>
    </row>
    <row r="189" spans="1:18" ht="12.75">
      <c r="A189" s="406"/>
      <c r="B189" s="376"/>
      <c r="C189" s="349"/>
      <c r="D189" s="349"/>
      <c r="E189" s="483"/>
      <c r="F189" s="483"/>
      <c r="G189" s="483"/>
      <c r="H189" s="483"/>
      <c r="I189" s="483"/>
      <c r="J189" s="350"/>
      <c r="K189" s="410"/>
      <c r="L189" s="198">
        <v>2015</v>
      </c>
      <c r="M189" s="149"/>
      <c r="N189" s="149"/>
      <c r="O189" s="149"/>
      <c r="P189" s="149"/>
      <c r="Q189" s="149"/>
      <c r="R189" s="149"/>
    </row>
    <row r="190" spans="1:18" ht="51.75" customHeight="1">
      <c r="A190" s="21" t="s">
        <v>184</v>
      </c>
      <c r="B190" s="85"/>
      <c r="C190" s="85"/>
      <c r="D190" s="85"/>
      <c r="E190" s="85"/>
      <c r="F190" s="85"/>
      <c r="G190" s="85"/>
      <c r="H190" s="85"/>
      <c r="I190" s="85"/>
      <c r="J190" s="73"/>
      <c r="K190" s="75"/>
      <c r="L190" s="218"/>
      <c r="M190" s="87"/>
      <c r="N190" s="87"/>
      <c r="O190" s="87"/>
      <c r="P190" s="87"/>
      <c r="Q190" s="87"/>
      <c r="R190" s="87"/>
    </row>
    <row r="191" spans="1:18" ht="12" customHeight="1">
      <c r="A191" s="399" t="s">
        <v>196</v>
      </c>
      <c r="B191" s="376" t="s">
        <v>21</v>
      </c>
      <c r="C191" s="396">
        <v>1</v>
      </c>
      <c r="D191" s="396">
        <v>1</v>
      </c>
      <c r="E191" s="396"/>
      <c r="F191" s="396"/>
      <c r="G191" s="411"/>
      <c r="H191" s="411"/>
      <c r="I191" s="411"/>
      <c r="J191" s="414" t="s">
        <v>197</v>
      </c>
      <c r="K191" s="408" t="s">
        <v>236</v>
      </c>
      <c r="L191" s="198">
        <v>2010</v>
      </c>
      <c r="M191" s="149">
        <v>33.5</v>
      </c>
      <c r="N191" s="149">
        <v>33.5</v>
      </c>
      <c r="O191" s="149"/>
      <c r="P191" s="149"/>
      <c r="Q191" s="149"/>
      <c r="R191" s="149"/>
    </row>
    <row r="192" spans="1:18" ht="12.75">
      <c r="A192" s="400"/>
      <c r="B192" s="376"/>
      <c r="C192" s="397"/>
      <c r="D192" s="397"/>
      <c r="E192" s="397"/>
      <c r="F192" s="397"/>
      <c r="G192" s="412"/>
      <c r="H192" s="412"/>
      <c r="I192" s="412"/>
      <c r="J192" s="415"/>
      <c r="K192" s="409"/>
      <c r="L192" s="198">
        <v>2011</v>
      </c>
      <c r="M192" s="149"/>
      <c r="N192" s="149"/>
      <c r="O192" s="149"/>
      <c r="P192" s="149"/>
      <c r="Q192" s="149"/>
      <c r="R192" s="149"/>
    </row>
    <row r="193" spans="1:18" ht="12.75">
      <c r="A193" s="400"/>
      <c r="B193" s="376"/>
      <c r="C193" s="397"/>
      <c r="D193" s="397"/>
      <c r="E193" s="397"/>
      <c r="F193" s="397"/>
      <c r="G193" s="412"/>
      <c r="H193" s="412"/>
      <c r="I193" s="412"/>
      <c r="J193" s="415"/>
      <c r="K193" s="409"/>
      <c r="L193" s="198">
        <v>2012</v>
      </c>
      <c r="M193" s="149"/>
      <c r="N193" s="149"/>
      <c r="O193" s="149"/>
      <c r="P193" s="149"/>
      <c r="Q193" s="149"/>
      <c r="R193" s="149"/>
    </row>
    <row r="194" spans="1:18" ht="12.75">
      <c r="A194" s="400"/>
      <c r="B194" s="376"/>
      <c r="C194" s="397"/>
      <c r="D194" s="397"/>
      <c r="E194" s="397"/>
      <c r="F194" s="397"/>
      <c r="G194" s="412"/>
      <c r="H194" s="412"/>
      <c r="I194" s="412"/>
      <c r="J194" s="415"/>
      <c r="K194" s="409"/>
      <c r="L194" s="198">
        <v>2013</v>
      </c>
      <c r="M194" s="149"/>
      <c r="N194" s="149"/>
      <c r="O194" s="149"/>
      <c r="P194" s="149"/>
      <c r="Q194" s="149"/>
      <c r="R194" s="149"/>
    </row>
    <row r="195" spans="1:18" ht="12.75">
      <c r="A195" s="400"/>
      <c r="B195" s="376"/>
      <c r="C195" s="397"/>
      <c r="D195" s="397"/>
      <c r="E195" s="397"/>
      <c r="F195" s="397"/>
      <c r="G195" s="412"/>
      <c r="H195" s="412"/>
      <c r="I195" s="412"/>
      <c r="J195" s="415"/>
      <c r="K195" s="409"/>
      <c r="L195" s="198">
        <v>2014</v>
      </c>
      <c r="M195" s="149"/>
      <c r="N195" s="149"/>
      <c r="O195" s="149"/>
      <c r="P195" s="149"/>
      <c r="Q195" s="149"/>
      <c r="R195" s="149"/>
    </row>
    <row r="196" spans="1:18" ht="12.75">
      <c r="A196" s="401"/>
      <c r="B196" s="376"/>
      <c r="C196" s="398"/>
      <c r="D196" s="398"/>
      <c r="E196" s="398"/>
      <c r="F196" s="398"/>
      <c r="G196" s="413"/>
      <c r="H196" s="413"/>
      <c r="I196" s="413"/>
      <c r="J196" s="416"/>
      <c r="K196" s="410"/>
      <c r="L196" s="198">
        <v>2015</v>
      </c>
      <c r="M196" s="149"/>
      <c r="N196" s="149"/>
      <c r="O196" s="149"/>
      <c r="P196" s="149"/>
      <c r="Q196" s="149"/>
      <c r="R196" s="149"/>
    </row>
    <row r="197" spans="1:18" ht="12.75" customHeight="1">
      <c r="A197" s="406" t="s">
        <v>198</v>
      </c>
      <c r="B197" s="376" t="s">
        <v>21</v>
      </c>
      <c r="C197" s="349">
        <v>1</v>
      </c>
      <c r="D197" s="349">
        <v>1</v>
      </c>
      <c r="E197" s="349"/>
      <c r="F197" s="349"/>
      <c r="G197" s="483"/>
      <c r="H197" s="483"/>
      <c r="I197" s="483"/>
      <c r="J197" s="414" t="s">
        <v>197</v>
      </c>
      <c r="K197" s="408" t="s">
        <v>236</v>
      </c>
      <c r="L197" s="198">
        <v>2010</v>
      </c>
      <c r="M197" s="149">
        <v>79</v>
      </c>
      <c r="N197" s="149">
        <v>79</v>
      </c>
      <c r="O197" s="149"/>
      <c r="P197" s="149"/>
      <c r="Q197" s="149"/>
      <c r="R197" s="149"/>
    </row>
    <row r="198" spans="1:18" ht="12.75">
      <c r="A198" s="406"/>
      <c r="B198" s="376"/>
      <c r="C198" s="349"/>
      <c r="D198" s="349"/>
      <c r="E198" s="349"/>
      <c r="F198" s="349"/>
      <c r="G198" s="483"/>
      <c r="H198" s="483"/>
      <c r="I198" s="483"/>
      <c r="J198" s="415"/>
      <c r="K198" s="409"/>
      <c r="L198" s="198">
        <v>2011</v>
      </c>
      <c r="M198" s="149"/>
      <c r="N198" s="149"/>
      <c r="O198" s="149"/>
      <c r="P198" s="149"/>
      <c r="Q198" s="149"/>
      <c r="R198" s="149"/>
    </row>
    <row r="199" spans="1:18" ht="12.75">
      <c r="A199" s="406"/>
      <c r="B199" s="376"/>
      <c r="C199" s="349"/>
      <c r="D199" s="349"/>
      <c r="E199" s="349"/>
      <c r="F199" s="349"/>
      <c r="G199" s="483"/>
      <c r="H199" s="483"/>
      <c r="I199" s="483"/>
      <c r="J199" s="415"/>
      <c r="K199" s="409"/>
      <c r="L199" s="198">
        <v>2012</v>
      </c>
      <c r="M199" s="149"/>
      <c r="N199" s="149"/>
      <c r="O199" s="149"/>
      <c r="P199" s="149"/>
      <c r="Q199" s="149"/>
      <c r="R199" s="149"/>
    </row>
    <row r="200" spans="1:18" ht="12.75">
      <c r="A200" s="406"/>
      <c r="B200" s="376"/>
      <c r="C200" s="349"/>
      <c r="D200" s="349"/>
      <c r="E200" s="349"/>
      <c r="F200" s="349"/>
      <c r="G200" s="483"/>
      <c r="H200" s="483"/>
      <c r="I200" s="483"/>
      <c r="J200" s="415"/>
      <c r="K200" s="409"/>
      <c r="L200" s="198">
        <v>2013</v>
      </c>
      <c r="M200" s="149"/>
      <c r="N200" s="149"/>
      <c r="O200" s="149"/>
      <c r="P200" s="149"/>
      <c r="Q200" s="149"/>
      <c r="R200" s="149"/>
    </row>
    <row r="201" spans="1:18" ht="12.75">
      <c r="A201" s="406"/>
      <c r="B201" s="376"/>
      <c r="C201" s="349"/>
      <c r="D201" s="349"/>
      <c r="E201" s="349"/>
      <c r="F201" s="349"/>
      <c r="G201" s="483"/>
      <c r="H201" s="483"/>
      <c r="I201" s="483"/>
      <c r="J201" s="415"/>
      <c r="K201" s="409"/>
      <c r="L201" s="198">
        <v>2014</v>
      </c>
      <c r="M201" s="149"/>
      <c r="N201" s="149"/>
      <c r="O201" s="149"/>
      <c r="P201" s="149"/>
      <c r="Q201" s="149"/>
      <c r="R201" s="149"/>
    </row>
    <row r="202" spans="1:18" ht="12.75">
      <c r="A202" s="406"/>
      <c r="B202" s="376"/>
      <c r="C202" s="349"/>
      <c r="D202" s="349"/>
      <c r="E202" s="349"/>
      <c r="F202" s="349"/>
      <c r="G202" s="483"/>
      <c r="H202" s="483"/>
      <c r="I202" s="483"/>
      <c r="J202" s="416"/>
      <c r="K202" s="410"/>
      <c r="L202" s="198">
        <v>2015</v>
      </c>
      <c r="M202" s="149"/>
      <c r="N202" s="149"/>
      <c r="O202" s="149"/>
      <c r="P202" s="149"/>
      <c r="Q202" s="149"/>
      <c r="R202" s="149"/>
    </row>
    <row r="203" spans="1:18" ht="12.75" customHeight="1">
      <c r="A203" s="399" t="s">
        <v>238</v>
      </c>
      <c r="B203" s="376" t="s">
        <v>21</v>
      </c>
      <c r="C203" s="396">
        <v>1</v>
      </c>
      <c r="D203" s="396"/>
      <c r="E203" s="396">
        <v>1</v>
      </c>
      <c r="F203" s="396"/>
      <c r="G203" s="411"/>
      <c r="H203" s="411"/>
      <c r="I203" s="411"/>
      <c r="J203" s="414" t="s">
        <v>199</v>
      </c>
      <c r="K203" s="408" t="s">
        <v>236</v>
      </c>
      <c r="L203" s="198">
        <v>2010</v>
      </c>
      <c r="M203" s="149"/>
      <c r="N203" s="149"/>
      <c r="O203" s="149"/>
      <c r="P203" s="149"/>
      <c r="Q203" s="149"/>
      <c r="R203" s="149"/>
    </row>
    <row r="204" spans="1:18" ht="12.75">
      <c r="A204" s="400"/>
      <c r="B204" s="376"/>
      <c r="C204" s="397"/>
      <c r="D204" s="397"/>
      <c r="E204" s="397"/>
      <c r="F204" s="397"/>
      <c r="G204" s="412"/>
      <c r="H204" s="412"/>
      <c r="I204" s="412"/>
      <c r="J204" s="415"/>
      <c r="K204" s="409"/>
      <c r="L204" s="198">
        <v>2011</v>
      </c>
      <c r="M204" s="149">
        <v>285</v>
      </c>
      <c r="N204" s="149">
        <v>285</v>
      </c>
      <c r="O204" s="149"/>
      <c r="P204" s="149"/>
      <c r="Q204" s="149"/>
      <c r="R204" s="149"/>
    </row>
    <row r="205" spans="1:18" ht="12.75">
      <c r="A205" s="400"/>
      <c r="B205" s="376"/>
      <c r="C205" s="397"/>
      <c r="D205" s="397"/>
      <c r="E205" s="397"/>
      <c r="F205" s="397"/>
      <c r="G205" s="412"/>
      <c r="H205" s="412"/>
      <c r="I205" s="412"/>
      <c r="J205" s="415"/>
      <c r="K205" s="409"/>
      <c r="L205" s="198">
        <v>2012</v>
      </c>
      <c r="M205" s="149"/>
      <c r="N205" s="149"/>
      <c r="O205" s="149"/>
      <c r="P205" s="149"/>
      <c r="Q205" s="149"/>
      <c r="R205" s="149"/>
    </row>
    <row r="206" spans="1:18" ht="12.75">
      <c r="A206" s="400"/>
      <c r="B206" s="376"/>
      <c r="C206" s="397"/>
      <c r="D206" s="397"/>
      <c r="E206" s="397"/>
      <c r="F206" s="397"/>
      <c r="G206" s="412"/>
      <c r="H206" s="412"/>
      <c r="I206" s="412"/>
      <c r="J206" s="415"/>
      <c r="K206" s="409"/>
      <c r="L206" s="198">
        <v>2013</v>
      </c>
      <c r="M206" s="149"/>
      <c r="N206" s="149"/>
      <c r="O206" s="149"/>
      <c r="P206" s="149"/>
      <c r="Q206" s="149"/>
      <c r="R206" s="149"/>
    </row>
    <row r="207" spans="1:18" ht="12.75">
      <c r="A207" s="400"/>
      <c r="B207" s="376"/>
      <c r="C207" s="397"/>
      <c r="D207" s="397"/>
      <c r="E207" s="397"/>
      <c r="F207" s="397"/>
      <c r="G207" s="412"/>
      <c r="H207" s="412"/>
      <c r="I207" s="412"/>
      <c r="J207" s="415"/>
      <c r="K207" s="409"/>
      <c r="L207" s="198">
        <v>2014</v>
      </c>
      <c r="M207" s="149"/>
      <c r="N207" s="149"/>
      <c r="O207" s="149"/>
      <c r="P207" s="149"/>
      <c r="Q207" s="149"/>
      <c r="R207" s="149"/>
    </row>
    <row r="208" spans="1:18" ht="11.25" customHeight="1">
      <c r="A208" s="401"/>
      <c r="B208" s="376"/>
      <c r="C208" s="398"/>
      <c r="D208" s="398"/>
      <c r="E208" s="398"/>
      <c r="F208" s="398"/>
      <c r="G208" s="413"/>
      <c r="H208" s="413"/>
      <c r="I208" s="413"/>
      <c r="J208" s="416"/>
      <c r="K208" s="410"/>
      <c r="L208" s="198">
        <v>2015</v>
      </c>
      <c r="M208" s="149"/>
      <c r="N208" s="149"/>
      <c r="O208" s="149"/>
      <c r="P208" s="149"/>
      <c r="Q208" s="149"/>
      <c r="R208" s="149"/>
    </row>
    <row r="209" spans="1:18" ht="12.75" customHeight="1">
      <c r="A209" s="406" t="s">
        <v>200</v>
      </c>
      <c r="B209" s="376" t="s">
        <v>21</v>
      </c>
      <c r="C209" s="349">
        <v>1</v>
      </c>
      <c r="D209" s="349"/>
      <c r="E209" s="349"/>
      <c r="F209" s="349">
        <v>1</v>
      </c>
      <c r="G209" s="483"/>
      <c r="H209" s="483"/>
      <c r="I209" s="483"/>
      <c r="J209" s="350" t="s">
        <v>265</v>
      </c>
      <c r="K209" s="408" t="s">
        <v>236</v>
      </c>
      <c r="L209" s="198">
        <v>2010</v>
      </c>
      <c r="M209" s="149"/>
      <c r="N209" s="149"/>
      <c r="O209" s="149"/>
      <c r="P209" s="149"/>
      <c r="Q209" s="149"/>
      <c r="R209" s="149"/>
    </row>
    <row r="210" spans="1:18" ht="12.75">
      <c r="A210" s="406"/>
      <c r="B210" s="376"/>
      <c r="C210" s="349"/>
      <c r="D210" s="349"/>
      <c r="E210" s="349"/>
      <c r="F210" s="349"/>
      <c r="G210" s="483"/>
      <c r="H210" s="483"/>
      <c r="I210" s="483"/>
      <c r="J210" s="350"/>
      <c r="K210" s="409"/>
      <c r="L210" s="198">
        <v>2011</v>
      </c>
      <c r="M210" s="149"/>
      <c r="N210" s="149"/>
      <c r="O210" s="149"/>
      <c r="P210" s="149"/>
      <c r="Q210" s="149"/>
      <c r="R210" s="149"/>
    </row>
    <row r="211" spans="1:18" ht="12.75">
      <c r="A211" s="406"/>
      <c r="B211" s="376"/>
      <c r="C211" s="349"/>
      <c r="D211" s="349"/>
      <c r="E211" s="349"/>
      <c r="F211" s="349"/>
      <c r="G211" s="483"/>
      <c r="H211" s="483"/>
      <c r="I211" s="483"/>
      <c r="J211" s="350"/>
      <c r="K211" s="409"/>
      <c r="L211" s="198">
        <v>2012</v>
      </c>
      <c r="M211" s="149">
        <v>397</v>
      </c>
      <c r="N211" s="149">
        <v>397</v>
      </c>
      <c r="O211" s="149"/>
      <c r="P211" s="149"/>
      <c r="Q211" s="149"/>
      <c r="R211" s="149"/>
    </row>
    <row r="212" spans="1:18" ht="12.75">
      <c r="A212" s="406"/>
      <c r="B212" s="376"/>
      <c r="C212" s="349"/>
      <c r="D212" s="349"/>
      <c r="E212" s="349"/>
      <c r="F212" s="349"/>
      <c r="G212" s="483"/>
      <c r="H212" s="483"/>
      <c r="I212" s="483"/>
      <c r="J212" s="350"/>
      <c r="K212" s="409"/>
      <c r="L212" s="198">
        <v>2013</v>
      </c>
      <c r="M212" s="149"/>
      <c r="N212" s="149"/>
      <c r="O212" s="149"/>
      <c r="P212" s="149"/>
      <c r="Q212" s="149"/>
      <c r="R212" s="149"/>
    </row>
    <row r="213" spans="1:18" ht="12.75">
      <c r="A213" s="406"/>
      <c r="B213" s="376"/>
      <c r="C213" s="349"/>
      <c r="D213" s="349"/>
      <c r="E213" s="349"/>
      <c r="F213" s="349"/>
      <c r="G213" s="483"/>
      <c r="H213" s="483"/>
      <c r="I213" s="483"/>
      <c r="J213" s="350"/>
      <c r="K213" s="409"/>
      <c r="L213" s="198">
        <v>2014</v>
      </c>
      <c r="M213" s="149"/>
      <c r="N213" s="149"/>
      <c r="O213" s="149"/>
      <c r="P213" s="149"/>
      <c r="Q213" s="149"/>
      <c r="R213" s="149"/>
    </row>
    <row r="214" spans="1:18" ht="13.5" customHeight="1">
      <c r="A214" s="406"/>
      <c r="B214" s="376"/>
      <c r="C214" s="349"/>
      <c r="D214" s="349"/>
      <c r="E214" s="349"/>
      <c r="F214" s="349"/>
      <c r="G214" s="483"/>
      <c r="H214" s="483"/>
      <c r="I214" s="483"/>
      <c r="J214" s="350"/>
      <c r="K214" s="410"/>
      <c r="L214" s="198">
        <v>2015</v>
      </c>
      <c r="M214" s="149"/>
      <c r="N214" s="149"/>
      <c r="O214" s="149"/>
      <c r="P214" s="149"/>
      <c r="Q214" s="149"/>
      <c r="R214" s="149"/>
    </row>
    <row r="215" spans="1:18" ht="76.5">
      <c r="A215" s="21" t="s">
        <v>82</v>
      </c>
      <c r="B215" s="85"/>
      <c r="C215" s="85"/>
      <c r="D215" s="85"/>
      <c r="E215" s="85"/>
      <c r="F215" s="85"/>
      <c r="G215" s="85"/>
      <c r="H215" s="85"/>
      <c r="I215" s="85"/>
      <c r="J215" s="73"/>
      <c r="K215" s="75"/>
      <c r="L215" s="218"/>
      <c r="M215" s="87"/>
      <c r="N215" s="87"/>
      <c r="O215" s="87"/>
      <c r="P215" s="87"/>
      <c r="Q215" s="87"/>
      <c r="R215" s="87"/>
    </row>
    <row r="216" spans="1:18" ht="15.75" customHeight="1">
      <c r="A216" s="406" t="s">
        <v>198</v>
      </c>
      <c r="B216" s="376" t="s">
        <v>21</v>
      </c>
      <c r="C216" s="349">
        <v>1</v>
      </c>
      <c r="D216" s="349">
        <v>1</v>
      </c>
      <c r="E216" s="483"/>
      <c r="F216" s="483"/>
      <c r="G216" s="483"/>
      <c r="H216" s="483"/>
      <c r="I216" s="483"/>
      <c r="J216" s="350" t="s">
        <v>266</v>
      </c>
      <c r="K216" s="408" t="s">
        <v>236</v>
      </c>
      <c r="L216" s="198">
        <v>2010</v>
      </c>
      <c r="M216" s="149">
        <v>1256</v>
      </c>
      <c r="N216" s="149">
        <v>1256</v>
      </c>
      <c r="O216" s="149"/>
      <c r="P216" s="149"/>
      <c r="Q216" s="149"/>
      <c r="R216" s="149"/>
    </row>
    <row r="217" spans="1:18" ht="12.75">
      <c r="A217" s="406"/>
      <c r="B217" s="376"/>
      <c r="C217" s="349"/>
      <c r="D217" s="349"/>
      <c r="E217" s="483"/>
      <c r="F217" s="483"/>
      <c r="G217" s="483"/>
      <c r="H217" s="483"/>
      <c r="I217" s="483"/>
      <c r="J217" s="350"/>
      <c r="K217" s="409"/>
      <c r="L217" s="198">
        <v>2011</v>
      </c>
      <c r="M217" s="149"/>
      <c r="N217" s="149"/>
      <c r="O217" s="149"/>
      <c r="P217" s="149"/>
      <c r="Q217" s="149"/>
      <c r="R217" s="149"/>
    </row>
    <row r="218" spans="1:18" ht="12.75">
      <c r="A218" s="406"/>
      <c r="B218" s="376"/>
      <c r="C218" s="349"/>
      <c r="D218" s="349"/>
      <c r="E218" s="483"/>
      <c r="F218" s="483"/>
      <c r="G218" s="483"/>
      <c r="H218" s="483"/>
      <c r="I218" s="483"/>
      <c r="J218" s="350"/>
      <c r="K218" s="409"/>
      <c r="L218" s="198">
        <v>2012</v>
      </c>
      <c r="M218" s="149"/>
      <c r="N218" s="149"/>
      <c r="O218" s="149"/>
      <c r="P218" s="149"/>
      <c r="Q218" s="149"/>
      <c r="R218" s="149"/>
    </row>
    <row r="219" spans="1:18" ht="12.75">
      <c r="A219" s="406"/>
      <c r="B219" s="376"/>
      <c r="C219" s="349"/>
      <c r="D219" s="349"/>
      <c r="E219" s="483"/>
      <c r="F219" s="483"/>
      <c r="G219" s="483"/>
      <c r="H219" s="483"/>
      <c r="I219" s="483"/>
      <c r="J219" s="350"/>
      <c r="K219" s="409"/>
      <c r="L219" s="198">
        <v>2013</v>
      </c>
      <c r="M219" s="149"/>
      <c r="N219" s="149"/>
      <c r="O219" s="149"/>
      <c r="P219" s="149"/>
      <c r="Q219" s="149"/>
      <c r="R219" s="149"/>
    </row>
    <row r="220" spans="1:18" ht="12.75">
      <c r="A220" s="406"/>
      <c r="B220" s="376"/>
      <c r="C220" s="349"/>
      <c r="D220" s="349"/>
      <c r="E220" s="483"/>
      <c r="F220" s="483"/>
      <c r="G220" s="483"/>
      <c r="H220" s="483"/>
      <c r="I220" s="483"/>
      <c r="J220" s="350"/>
      <c r="K220" s="409"/>
      <c r="L220" s="198">
        <v>2014</v>
      </c>
      <c r="M220" s="149"/>
      <c r="N220" s="149"/>
      <c r="O220" s="149"/>
      <c r="P220" s="149"/>
      <c r="Q220" s="149"/>
      <c r="R220" s="149"/>
    </row>
    <row r="221" spans="1:18" ht="12.75">
      <c r="A221" s="406"/>
      <c r="B221" s="376"/>
      <c r="C221" s="349"/>
      <c r="D221" s="349"/>
      <c r="E221" s="483"/>
      <c r="F221" s="483"/>
      <c r="G221" s="483"/>
      <c r="H221" s="483"/>
      <c r="I221" s="483"/>
      <c r="J221" s="350"/>
      <c r="K221" s="410"/>
      <c r="L221" s="198">
        <v>2015</v>
      </c>
      <c r="M221" s="149"/>
      <c r="N221" s="149"/>
      <c r="O221" s="149"/>
      <c r="P221" s="149"/>
      <c r="Q221" s="149"/>
      <c r="R221" s="149"/>
    </row>
    <row r="222" spans="1:18" ht="15.75">
      <c r="A222" s="437" t="s">
        <v>48</v>
      </c>
      <c r="B222" s="437"/>
      <c r="C222" s="437"/>
      <c r="D222" s="437"/>
      <c r="E222" s="437"/>
      <c r="F222" s="437"/>
      <c r="G222" s="437"/>
      <c r="H222" s="437"/>
      <c r="I222" s="437"/>
      <c r="J222" s="437"/>
      <c r="K222" s="490"/>
      <c r="L222" s="220" t="s">
        <v>111</v>
      </c>
      <c r="M222" s="152">
        <f>M224+M225</f>
        <v>2000</v>
      </c>
      <c r="N222" s="152">
        <f>N224+N225</f>
        <v>2000</v>
      </c>
      <c r="O222" s="153"/>
      <c r="P222" s="153"/>
      <c r="Q222" s="153"/>
      <c r="R222" s="153"/>
    </row>
    <row r="223" spans="1:18" ht="51">
      <c r="A223" s="16" t="s">
        <v>182</v>
      </c>
      <c r="B223" s="14"/>
      <c r="C223" s="14"/>
      <c r="D223" s="14"/>
      <c r="E223" s="14"/>
      <c r="F223" s="14"/>
      <c r="G223" s="14"/>
      <c r="H223" s="14"/>
      <c r="I223" s="14"/>
      <c r="J223" s="72"/>
      <c r="K223" s="72"/>
      <c r="L223" s="219"/>
      <c r="M223" s="159"/>
      <c r="N223" s="159"/>
      <c r="O223" s="159"/>
      <c r="P223" s="159"/>
      <c r="Q223" s="159"/>
      <c r="R223" s="159"/>
    </row>
    <row r="224" spans="1:18" ht="12.75" customHeight="1">
      <c r="A224" s="399" t="s">
        <v>243</v>
      </c>
      <c r="B224" s="279" t="s">
        <v>14</v>
      </c>
      <c r="C224" s="279">
        <v>1.4</v>
      </c>
      <c r="D224" s="279">
        <v>1.4</v>
      </c>
      <c r="E224" s="279"/>
      <c r="F224" s="279"/>
      <c r="G224" s="279"/>
      <c r="H224" s="279"/>
      <c r="I224" s="279"/>
      <c r="J224" s="270" t="s">
        <v>49</v>
      </c>
      <c r="K224" s="408" t="s">
        <v>236</v>
      </c>
      <c r="L224" s="207">
        <v>2010</v>
      </c>
      <c r="M224" s="153">
        <v>1000</v>
      </c>
      <c r="N224" s="153">
        <v>1000</v>
      </c>
      <c r="O224" s="153"/>
      <c r="P224" s="153"/>
      <c r="Q224" s="153"/>
      <c r="R224" s="153"/>
    </row>
    <row r="225" spans="1:18" ht="12.75">
      <c r="A225" s="400"/>
      <c r="B225" s="279"/>
      <c r="C225" s="279"/>
      <c r="D225" s="279"/>
      <c r="E225" s="279"/>
      <c r="F225" s="279"/>
      <c r="G225" s="279"/>
      <c r="H225" s="279"/>
      <c r="I225" s="279"/>
      <c r="J225" s="270"/>
      <c r="K225" s="409"/>
      <c r="L225" s="207">
        <v>2011</v>
      </c>
      <c r="M225" s="153">
        <v>1000</v>
      </c>
      <c r="N225" s="153">
        <v>1000</v>
      </c>
      <c r="O225" s="153"/>
      <c r="P225" s="153"/>
      <c r="Q225" s="153"/>
      <c r="R225" s="153"/>
    </row>
    <row r="226" spans="1:18" ht="12.75">
      <c r="A226" s="400"/>
      <c r="B226" s="279"/>
      <c r="C226" s="279"/>
      <c r="D226" s="279"/>
      <c r="E226" s="279"/>
      <c r="F226" s="279"/>
      <c r="G226" s="279"/>
      <c r="H226" s="279"/>
      <c r="I226" s="279"/>
      <c r="J226" s="270"/>
      <c r="K226" s="409"/>
      <c r="L226" s="207">
        <v>2012</v>
      </c>
      <c r="M226" s="153"/>
      <c r="N226" s="153"/>
      <c r="O226" s="153"/>
      <c r="P226" s="153"/>
      <c r="Q226" s="153"/>
      <c r="R226" s="153"/>
    </row>
    <row r="227" spans="1:18" ht="12.75">
      <c r="A227" s="400"/>
      <c r="B227" s="279"/>
      <c r="C227" s="279"/>
      <c r="D227" s="279"/>
      <c r="E227" s="279"/>
      <c r="F227" s="279"/>
      <c r="G227" s="279"/>
      <c r="H227" s="279"/>
      <c r="I227" s="279"/>
      <c r="J227" s="270"/>
      <c r="K227" s="409"/>
      <c r="L227" s="207">
        <v>2013</v>
      </c>
      <c r="M227" s="153"/>
      <c r="N227" s="153"/>
      <c r="O227" s="153"/>
      <c r="P227" s="153"/>
      <c r="Q227" s="153"/>
      <c r="R227" s="153"/>
    </row>
    <row r="228" spans="1:18" ht="12.75">
      <c r="A228" s="400"/>
      <c r="B228" s="279"/>
      <c r="C228" s="279"/>
      <c r="D228" s="279"/>
      <c r="E228" s="279"/>
      <c r="F228" s="279"/>
      <c r="G228" s="279"/>
      <c r="H228" s="279"/>
      <c r="I228" s="279"/>
      <c r="J228" s="270"/>
      <c r="K228" s="409"/>
      <c r="L228" s="207">
        <v>2014</v>
      </c>
      <c r="M228" s="153"/>
      <c r="N228" s="153"/>
      <c r="O228" s="153"/>
      <c r="P228" s="153"/>
      <c r="Q228" s="153"/>
      <c r="R228" s="153"/>
    </row>
    <row r="229" spans="1:18" ht="12.75">
      <c r="A229" s="401"/>
      <c r="B229" s="279"/>
      <c r="C229" s="279"/>
      <c r="D229" s="279"/>
      <c r="E229" s="279"/>
      <c r="F229" s="279"/>
      <c r="G229" s="279"/>
      <c r="H229" s="279"/>
      <c r="I229" s="279"/>
      <c r="J229" s="270"/>
      <c r="K229" s="410"/>
      <c r="L229" s="207">
        <v>2015</v>
      </c>
      <c r="M229" s="153"/>
      <c r="N229" s="153"/>
      <c r="O229" s="153"/>
      <c r="P229" s="153"/>
      <c r="Q229" s="153"/>
      <c r="R229" s="153"/>
    </row>
    <row r="230" spans="1:18" ht="15.75">
      <c r="A230" s="491" t="s">
        <v>56</v>
      </c>
      <c r="B230" s="491"/>
      <c r="C230" s="491"/>
      <c r="D230" s="491"/>
      <c r="E230" s="491"/>
      <c r="F230" s="491"/>
      <c r="G230" s="491"/>
      <c r="H230" s="491"/>
      <c r="I230" s="491"/>
      <c r="J230" s="491"/>
      <c r="K230" s="491"/>
      <c r="L230" s="214" t="s">
        <v>25</v>
      </c>
      <c r="M230" s="99">
        <f>SUM(M231:M236)</f>
        <v>16137.6</v>
      </c>
      <c r="N230" s="99">
        <f>SUM(N231:N236)</f>
        <v>16137.6</v>
      </c>
      <c r="O230" s="99"/>
      <c r="P230" s="99"/>
      <c r="Q230" s="99"/>
      <c r="R230" s="99"/>
    </row>
    <row r="231" spans="1:18" ht="12.75">
      <c r="A231" s="492"/>
      <c r="B231" s="492"/>
      <c r="C231" s="492"/>
      <c r="D231" s="492"/>
      <c r="E231" s="492"/>
      <c r="F231" s="492"/>
      <c r="G231" s="492"/>
      <c r="H231" s="492"/>
      <c r="I231" s="492"/>
      <c r="J231" s="492"/>
      <c r="K231" s="492"/>
      <c r="L231" s="214">
        <v>2010</v>
      </c>
      <c r="M231" s="99">
        <f aca="true" t="shared" si="3" ref="M231:N234">M238+M244+M251+M257+M264</f>
        <v>15054.6</v>
      </c>
      <c r="N231" s="99">
        <f t="shared" si="3"/>
        <v>15054.6</v>
      </c>
      <c r="O231" s="99"/>
      <c r="P231" s="99"/>
      <c r="Q231" s="99"/>
      <c r="R231" s="99"/>
    </row>
    <row r="232" spans="1:18" ht="12.75">
      <c r="A232" s="492"/>
      <c r="B232" s="492"/>
      <c r="C232" s="492"/>
      <c r="D232" s="492"/>
      <c r="E232" s="492"/>
      <c r="F232" s="492"/>
      <c r="G232" s="492"/>
      <c r="H232" s="492"/>
      <c r="I232" s="492"/>
      <c r="J232" s="492"/>
      <c r="K232" s="492"/>
      <c r="L232" s="214">
        <v>2011</v>
      </c>
      <c r="M232" s="99">
        <f t="shared" si="3"/>
        <v>513</v>
      </c>
      <c r="N232" s="99">
        <f t="shared" si="3"/>
        <v>513</v>
      </c>
      <c r="O232" s="99"/>
      <c r="P232" s="99"/>
      <c r="Q232" s="99"/>
      <c r="R232" s="99"/>
    </row>
    <row r="233" spans="1:18" ht="12.75">
      <c r="A233" s="492"/>
      <c r="B233" s="492"/>
      <c r="C233" s="492"/>
      <c r="D233" s="492"/>
      <c r="E233" s="492"/>
      <c r="F233" s="492"/>
      <c r="G233" s="492"/>
      <c r="H233" s="492"/>
      <c r="I233" s="492"/>
      <c r="J233" s="492"/>
      <c r="K233" s="492"/>
      <c r="L233" s="214">
        <v>2012</v>
      </c>
      <c r="M233" s="99">
        <f t="shared" si="3"/>
        <v>402</v>
      </c>
      <c r="N233" s="99">
        <f t="shared" si="3"/>
        <v>402</v>
      </c>
      <c r="O233" s="99"/>
      <c r="P233" s="99"/>
      <c r="Q233" s="99"/>
      <c r="R233" s="99"/>
    </row>
    <row r="234" spans="1:18" ht="12.75">
      <c r="A234" s="492"/>
      <c r="B234" s="492"/>
      <c r="C234" s="492"/>
      <c r="D234" s="492"/>
      <c r="E234" s="492"/>
      <c r="F234" s="492"/>
      <c r="G234" s="492"/>
      <c r="H234" s="492"/>
      <c r="I234" s="492"/>
      <c r="J234" s="492"/>
      <c r="K234" s="492"/>
      <c r="L234" s="214">
        <v>2013</v>
      </c>
      <c r="M234" s="99">
        <f t="shared" si="3"/>
        <v>168</v>
      </c>
      <c r="N234" s="99">
        <f t="shared" si="3"/>
        <v>168</v>
      </c>
      <c r="O234" s="99"/>
      <c r="P234" s="99"/>
      <c r="Q234" s="99"/>
      <c r="R234" s="99"/>
    </row>
    <row r="235" spans="1:18" ht="12" customHeight="1">
      <c r="A235" s="84"/>
      <c r="B235" s="106"/>
      <c r="C235" s="106"/>
      <c r="D235" s="106"/>
      <c r="E235" s="106"/>
      <c r="F235" s="106"/>
      <c r="G235" s="106"/>
      <c r="H235" s="106"/>
      <c r="I235" s="106"/>
      <c r="J235" s="107"/>
      <c r="K235" s="234"/>
      <c r="L235" s="214">
        <v>2014</v>
      </c>
      <c r="M235" s="99"/>
      <c r="N235" s="99"/>
      <c r="O235" s="99"/>
      <c r="P235" s="99"/>
      <c r="Q235" s="99"/>
      <c r="R235" s="99"/>
    </row>
    <row r="236" spans="1:18" ht="12" customHeight="1">
      <c r="A236" s="84"/>
      <c r="B236" s="106"/>
      <c r="C236" s="106"/>
      <c r="D236" s="106"/>
      <c r="E236" s="106"/>
      <c r="F236" s="106"/>
      <c r="G236" s="106"/>
      <c r="H236" s="106"/>
      <c r="I236" s="106"/>
      <c r="J236" s="107"/>
      <c r="K236" s="234"/>
      <c r="L236" s="214">
        <v>2015</v>
      </c>
      <c r="M236" s="99"/>
      <c r="N236" s="99"/>
      <c r="O236" s="99"/>
      <c r="P236" s="99"/>
      <c r="Q236" s="99"/>
      <c r="R236" s="99"/>
    </row>
    <row r="237" spans="1:18" ht="51">
      <c r="A237" s="21" t="s">
        <v>181</v>
      </c>
      <c r="B237" s="85"/>
      <c r="C237" s="85"/>
      <c r="D237" s="85"/>
      <c r="E237" s="85"/>
      <c r="F237" s="85"/>
      <c r="G237" s="85"/>
      <c r="H237" s="85"/>
      <c r="I237" s="85"/>
      <c r="J237" s="75"/>
      <c r="K237" s="235"/>
      <c r="L237" s="221"/>
      <c r="M237" s="109"/>
      <c r="N237" s="109"/>
      <c r="O237" s="87"/>
      <c r="P237" s="87"/>
      <c r="Q237" s="87"/>
      <c r="R237" s="87"/>
    </row>
    <row r="238" spans="1:18" ht="15.75" customHeight="1">
      <c r="A238" s="399" t="s">
        <v>169</v>
      </c>
      <c r="B238" s="411" t="s">
        <v>14</v>
      </c>
      <c r="C238" s="396">
        <v>2.992</v>
      </c>
      <c r="D238" s="396">
        <v>2.992</v>
      </c>
      <c r="E238" s="411"/>
      <c r="F238" s="411"/>
      <c r="G238" s="411"/>
      <c r="H238" s="411"/>
      <c r="I238" s="411"/>
      <c r="J238" s="414" t="s">
        <v>19</v>
      </c>
      <c r="K238" s="408" t="s">
        <v>236</v>
      </c>
      <c r="L238" s="198">
        <v>2010</v>
      </c>
      <c r="M238" s="149">
        <v>1190</v>
      </c>
      <c r="N238" s="149">
        <v>1190</v>
      </c>
      <c r="O238" s="149"/>
      <c r="P238" s="149"/>
      <c r="Q238" s="149"/>
      <c r="R238" s="149"/>
    </row>
    <row r="239" spans="1:18" ht="12.75">
      <c r="A239" s="400"/>
      <c r="B239" s="412"/>
      <c r="C239" s="397"/>
      <c r="D239" s="397"/>
      <c r="E239" s="412"/>
      <c r="F239" s="412"/>
      <c r="G239" s="412"/>
      <c r="H239" s="412"/>
      <c r="I239" s="412"/>
      <c r="J239" s="415"/>
      <c r="K239" s="409"/>
      <c r="L239" s="198">
        <v>2011</v>
      </c>
      <c r="M239" s="149"/>
      <c r="N239" s="149"/>
      <c r="O239" s="149"/>
      <c r="P239" s="149"/>
      <c r="Q239" s="149"/>
      <c r="R239" s="149"/>
    </row>
    <row r="240" spans="1:18" ht="12.75">
      <c r="A240" s="400"/>
      <c r="B240" s="412"/>
      <c r="C240" s="397"/>
      <c r="D240" s="397"/>
      <c r="E240" s="412"/>
      <c r="F240" s="412"/>
      <c r="G240" s="412"/>
      <c r="H240" s="412"/>
      <c r="I240" s="412"/>
      <c r="J240" s="415"/>
      <c r="K240" s="409"/>
      <c r="L240" s="198">
        <v>2012</v>
      </c>
      <c r="M240" s="149"/>
      <c r="N240" s="149"/>
      <c r="O240" s="149"/>
      <c r="P240" s="149"/>
      <c r="Q240" s="149"/>
      <c r="R240" s="149"/>
    </row>
    <row r="241" spans="1:18" ht="12.75">
      <c r="A241" s="400"/>
      <c r="B241" s="412"/>
      <c r="C241" s="397"/>
      <c r="D241" s="397"/>
      <c r="E241" s="412"/>
      <c r="F241" s="412"/>
      <c r="G241" s="412"/>
      <c r="H241" s="412"/>
      <c r="I241" s="412"/>
      <c r="J241" s="415"/>
      <c r="K241" s="409"/>
      <c r="L241" s="198">
        <v>2013</v>
      </c>
      <c r="M241" s="149"/>
      <c r="N241" s="149"/>
      <c r="O241" s="149"/>
      <c r="P241" s="149"/>
      <c r="Q241" s="149"/>
      <c r="R241" s="149"/>
    </row>
    <row r="242" spans="1:18" ht="12.75">
      <c r="A242" s="400"/>
      <c r="B242" s="412"/>
      <c r="C242" s="397"/>
      <c r="D242" s="397"/>
      <c r="E242" s="412"/>
      <c r="F242" s="412"/>
      <c r="G242" s="412"/>
      <c r="H242" s="412"/>
      <c r="I242" s="412"/>
      <c r="J242" s="415"/>
      <c r="K242" s="409"/>
      <c r="L242" s="198">
        <v>2014</v>
      </c>
      <c r="M242" s="149"/>
      <c r="N242" s="149"/>
      <c r="O242" s="149"/>
      <c r="P242" s="149"/>
      <c r="Q242" s="149"/>
      <c r="R242" s="149"/>
    </row>
    <row r="243" spans="1:18" ht="34.5" customHeight="1">
      <c r="A243" s="401"/>
      <c r="B243" s="413"/>
      <c r="C243" s="398"/>
      <c r="D243" s="398"/>
      <c r="E243" s="413"/>
      <c r="F243" s="413"/>
      <c r="G243" s="413"/>
      <c r="H243" s="413"/>
      <c r="I243" s="413"/>
      <c r="J243" s="416"/>
      <c r="K243" s="410"/>
      <c r="L243" s="198">
        <v>2015</v>
      </c>
      <c r="M243" s="149"/>
      <c r="N243" s="149"/>
      <c r="O243" s="149"/>
      <c r="P243" s="149"/>
      <c r="Q243" s="149"/>
      <c r="R243" s="149"/>
    </row>
    <row r="244" spans="1:18" ht="15.75" customHeight="1">
      <c r="A244" s="399" t="s">
        <v>168</v>
      </c>
      <c r="B244" s="411" t="s">
        <v>14</v>
      </c>
      <c r="C244" s="396">
        <v>8.98</v>
      </c>
      <c r="D244" s="396">
        <v>8.98</v>
      </c>
      <c r="E244" s="411"/>
      <c r="F244" s="411"/>
      <c r="G244" s="411"/>
      <c r="H244" s="411"/>
      <c r="I244" s="411"/>
      <c r="J244" s="414" t="s">
        <v>19</v>
      </c>
      <c r="K244" s="408" t="s">
        <v>236</v>
      </c>
      <c r="L244" s="198">
        <v>2010</v>
      </c>
      <c r="M244" s="149">
        <v>13393.6</v>
      </c>
      <c r="N244" s="149">
        <v>13393.6</v>
      </c>
      <c r="O244" s="149"/>
      <c r="P244" s="149"/>
      <c r="Q244" s="149"/>
      <c r="R244" s="149"/>
    </row>
    <row r="245" spans="1:18" ht="12.75">
      <c r="A245" s="400"/>
      <c r="B245" s="412"/>
      <c r="C245" s="397"/>
      <c r="D245" s="397"/>
      <c r="E245" s="412"/>
      <c r="F245" s="412"/>
      <c r="G245" s="412"/>
      <c r="H245" s="412"/>
      <c r="I245" s="412"/>
      <c r="J245" s="415"/>
      <c r="K245" s="409"/>
      <c r="L245" s="198">
        <v>2011</v>
      </c>
      <c r="M245" s="149"/>
      <c r="N245" s="149"/>
      <c r="O245" s="149"/>
      <c r="P245" s="149"/>
      <c r="Q245" s="149"/>
      <c r="R245" s="149"/>
    </row>
    <row r="246" spans="1:18" ht="12.75">
      <c r="A246" s="400"/>
      <c r="B246" s="412"/>
      <c r="C246" s="397"/>
      <c r="D246" s="397"/>
      <c r="E246" s="412"/>
      <c r="F246" s="412"/>
      <c r="G246" s="412"/>
      <c r="H246" s="412"/>
      <c r="I246" s="412"/>
      <c r="J246" s="415"/>
      <c r="K246" s="409"/>
      <c r="L246" s="198">
        <v>2012</v>
      </c>
      <c r="M246" s="149"/>
      <c r="N246" s="149"/>
      <c r="O246" s="149"/>
      <c r="P246" s="149"/>
      <c r="Q246" s="149"/>
      <c r="R246" s="149"/>
    </row>
    <row r="247" spans="1:18" ht="12.75">
      <c r="A247" s="400"/>
      <c r="B247" s="412"/>
      <c r="C247" s="397"/>
      <c r="D247" s="397"/>
      <c r="E247" s="412"/>
      <c r="F247" s="412"/>
      <c r="G247" s="412"/>
      <c r="H247" s="412"/>
      <c r="I247" s="412"/>
      <c r="J247" s="415"/>
      <c r="K247" s="409"/>
      <c r="L247" s="198">
        <v>2013</v>
      </c>
      <c r="M247" s="149"/>
      <c r="N247" s="149"/>
      <c r="O247" s="149"/>
      <c r="P247" s="149"/>
      <c r="Q247" s="149"/>
      <c r="R247" s="149"/>
    </row>
    <row r="248" spans="1:18" ht="12.75">
      <c r="A248" s="400"/>
      <c r="B248" s="412"/>
      <c r="C248" s="397"/>
      <c r="D248" s="397"/>
      <c r="E248" s="412"/>
      <c r="F248" s="412"/>
      <c r="G248" s="412"/>
      <c r="H248" s="412"/>
      <c r="I248" s="412"/>
      <c r="J248" s="415"/>
      <c r="K248" s="409"/>
      <c r="L248" s="198">
        <v>2014</v>
      </c>
      <c r="M248" s="149"/>
      <c r="N248" s="149"/>
      <c r="O248" s="149"/>
      <c r="P248" s="149"/>
      <c r="Q248" s="149"/>
      <c r="R248" s="149"/>
    </row>
    <row r="249" spans="1:18" ht="15" customHeight="1">
      <c r="A249" s="401"/>
      <c r="B249" s="413"/>
      <c r="C249" s="398"/>
      <c r="D249" s="398"/>
      <c r="E249" s="413"/>
      <c r="F249" s="413"/>
      <c r="G249" s="413"/>
      <c r="H249" s="413"/>
      <c r="I249" s="413"/>
      <c r="J249" s="416"/>
      <c r="K249" s="410"/>
      <c r="L249" s="198">
        <v>2015</v>
      </c>
      <c r="M249" s="149"/>
      <c r="N249" s="149"/>
      <c r="O249" s="149"/>
      <c r="P249" s="149"/>
      <c r="Q249" s="149"/>
      <c r="R249" s="149"/>
    </row>
    <row r="250" spans="1:18" ht="69" customHeight="1">
      <c r="A250" s="16" t="s">
        <v>183</v>
      </c>
      <c r="B250" s="14"/>
      <c r="C250" s="14"/>
      <c r="D250" s="14"/>
      <c r="E250" s="14"/>
      <c r="F250" s="14"/>
      <c r="G250" s="14"/>
      <c r="H250" s="14"/>
      <c r="I250" s="14"/>
      <c r="J250" s="74"/>
      <c r="K250" s="72"/>
      <c r="L250" s="222"/>
      <c r="M250" s="160"/>
      <c r="N250" s="160"/>
      <c r="O250" s="159"/>
      <c r="P250" s="159"/>
      <c r="Q250" s="159"/>
      <c r="R250" s="159"/>
    </row>
    <row r="251" spans="1:18" ht="12.75" customHeight="1">
      <c r="A251" s="496" t="s">
        <v>58</v>
      </c>
      <c r="B251" s="279" t="s">
        <v>14</v>
      </c>
      <c r="C251" s="493">
        <f>D251+E251+F251</f>
        <v>1.7999999999999998</v>
      </c>
      <c r="D251" s="493">
        <v>0.6</v>
      </c>
      <c r="E251" s="279">
        <v>0.6</v>
      </c>
      <c r="F251" s="279">
        <v>0.6</v>
      </c>
      <c r="G251" s="279"/>
      <c r="H251" s="279"/>
      <c r="I251" s="279"/>
      <c r="J251" s="497" t="s">
        <v>59</v>
      </c>
      <c r="K251" s="408" t="s">
        <v>236</v>
      </c>
      <c r="L251" s="207">
        <v>2010</v>
      </c>
      <c r="M251" s="153">
        <v>200</v>
      </c>
      <c r="N251" s="153">
        <v>200</v>
      </c>
      <c r="O251" s="153"/>
      <c r="P251" s="153"/>
      <c r="Q251" s="153"/>
      <c r="R251" s="153"/>
    </row>
    <row r="252" spans="1:18" ht="12.75">
      <c r="A252" s="496"/>
      <c r="B252" s="279"/>
      <c r="C252" s="494"/>
      <c r="D252" s="494"/>
      <c r="E252" s="279"/>
      <c r="F252" s="279"/>
      <c r="G252" s="279"/>
      <c r="H252" s="279"/>
      <c r="I252" s="279"/>
      <c r="J252" s="497"/>
      <c r="K252" s="409"/>
      <c r="L252" s="207">
        <v>2011</v>
      </c>
      <c r="M252" s="153">
        <v>239</v>
      </c>
      <c r="N252" s="153">
        <v>239</v>
      </c>
      <c r="O252" s="153"/>
      <c r="P252" s="153"/>
      <c r="Q252" s="153"/>
      <c r="R252" s="153"/>
    </row>
    <row r="253" spans="1:18" ht="12.75">
      <c r="A253" s="496"/>
      <c r="B253" s="279"/>
      <c r="C253" s="494"/>
      <c r="D253" s="494"/>
      <c r="E253" s="279"/>
      <c r="F253" s="279"/>
      <c r="G253" s="279"/>
      <c r="H253" s="279"/>
      <c r="I253" s="279"/>
      <c r="J253" s="497"/>
      <c r="K253" s="409"/>
      <c r="L253" s="207">
        <v>2012</v>
      </c>
      <c r="M253" s="153">
        <v>239</v>
      </c>
      <c r="N253" s="153">
        <v>239</v>
      </c>
      <c r="O253" s="153"/>
      <c r="P253" s="153"/>
      <c r="Q253" s="153"/>
      <c r="R253" s="153"/>
    </row>
    <row r="254" spans="1:18" ht="12.75">
      <c r="A254" s="496"/>
      <c r="B254" s="279"/>
      <c r="C254" s="494"/>
      <c r="D254" s="494"/>
      <c r="E254" s="279"/>
      <c r="F254" s="279"/>
      <c r="G254" s="279"/>
      <c r="H254" s="279"/>
      <c r="I254" s="279"/>
      <c r="J254" s="497"/>
      <c r="K254" s="409"/>
      <c r="L254" s="207">
        <v>2013</v>
      </c>
      <c r="M254" s="153"/>
      <c r="N254" s="153"/>
      <c r="O254" s="153"/>
      <c r="P254" s="153"/>
      <c r="Q254" s="153"/>
      <c r="R254" s="153"/>
    </row>
    <row r="255" spans="1:18" ht="12.75">
      <c r="A255" s="496"/>
      <c r="B255" s="279"/>
      <c r="C255" s="494"/>
      <c r="D255" s="494"/>
      <c r="E255" s="279"/>
      <c r="F255" s="279"/>
      <c r="G255" s="279"/>
      <c r="H255" s="279"/>
      <c r="I255" s="279"/>
      <c r="J255" s="497"/>
      <c r="K255" s="409"/>
      <c r="L255" s="207">
        <v>2014</v>
      </c>
      <c r="M255" s="153"/>
      <c r="N255" s="153"/>
      <c r="O255" s="153"/>
      <c r="P255" s="153"/>
      <c r="Q255" s="153"/>
      <c r="R255" s="153"/>
    </row>
    <row r="256" spans="1:18" ht="12.75" customHeight="1">
      <c r="A256" s="496"/>
      <c r="B256" s="279"/>
      <c r="C256" s="495"/>
      <c r="D256" s="495"/>
      <c r="E256" s="279"/>
      <c r="F256" s="279"/>
      <c r="G256" s="279"/>
      <c r="H256" s="279"/>
      <c r="I256" s="279"/>
      <c r="J256" s="497"/>
      <c r="K256" s="410"/>
      <c r="L256" s="207">
        <v>2015</v>
      </c>
      <c r="M256" s="153"/>
      <c r="N256" s="153"/>
      <c r="O256" s="153"/>
      <c r="P256" s="153"/>
      <c r="Q256" s="153"/>
      <c r="R256" s="153"/>
    </row>
    <row r="257" spans="1:18" ht="12.75" customHeight="1">
      <c r="A257" s="406" t="s">
        <v>60</v>
      </c>
      <c r="B257" s="279" t="s">
        <v>14</v>
      </c>
      <c r="C257" s="493">
        <v>2</v>
      </c>
      <c r="D257" s="493">
        <v>0.5</v>
      </c>
      <c r="E257" s="279">
        <v>0.5</v>
      </c>
      <c r="F257" s="279">
        <v>0.5</v>
      </c>
      <c r="G257" s="343">
        <v>0.5</v>
      </c>
      <c r="H257" s="279"/>
      <c r="I257" s="279"/>
      <c r="J257" s="302" t="s">
        <v>61</v>
      </c>
      <c r="K257" s="408" t="s">
        <v>236</v>
      </c>
      <c r="L257" s="207">
        <v>2010</v>
      </c>
      <c r="M257" s="153">
        <v>160</v>
      </c>
      <c r="N257" s="153">
        <v>160</v>
      </c>
      <c r="O257" s="153"/>
      <c r="P257" s="153"/>
      <c r="Q257" s="153"/>
      <c r="R257" s="153"/>
    </row>
    <row r="258" spans="1:18" ht="12.75">
      <c r="A258" s="406"/>
      <c r="B258" s="279"/>
      <c r="C258" s="494"/>
      <c r="D258" s="494"/>
      <c r="E258" s="279"/>
      <c r="F258" s="279"/>
      <c r="G258" s="344"/>
      <c r="H258" s="279"/>
      <c r="I258" s="279"/>
      <c r="J258" s="302"/>
      <c r="K258" s="409"/>
      <c r="L258" s="207">
        <v>2011</v>
      </c>
      <c r="M258" s="153">
        <v>163</v>
      </c>
      <c r="N258" s="153">
        <v>163</v>
      </c>
      <c r="O258" s="153"/>
      <c r="P258" s="153"/>
      <c r="Q258" s="153"/>
      <c r="R258" s="153"/>
    </row>
    <row r="259" spans="1:18" ht="12.75">
      <c r="A259" s="406"/>
      <c r="B259" s="279"/>
      <c r="C259" s="494"/>
      <c r="D259" s="494"/>
      <c r="E259" s="279"/>
      <c r="F259" s="279"/>
      <c r="G259" s="344"/>
      <c r="H259" s="279"/>
      <c r="I259" s="279"/>
      <c r="J259" s="302"/>
      <c r="K259" s="409"/>
      <c r="L259" s="207">
        <v>2012</v>
      </c>
      <c r="M259" s="153">
        <v>163</v>
      </c>
      <c r="N259" s="153">
        <v>163</v>
      </c>
      <c r="O259" s="153"/>
      <c r="P259" s="153"/>
      <c r="Q259" s="153"/>
      <c r="R259" s="153"/>
    </row>
    <row r="260" spans="1:18" ht="12.75">
      <c r="A260" s="406"/>
      <c r="B260" s="279"/>
      <c r="C260" s="494"/>
      <c r="D260" s="494"/>
      <c r="E260" s="279"/>
      <c r="F260" s="279"/>
      <c r="G260" s="344"/>
      <c r="H260" s="279"/>
      <c r="I260" s="279"/>
      <c r="J260" s="302"/>
      <c r="K260" s="409"/>
      <c r="L260" s="207">
        <v>2013</v>
      </c>
      <c r="M260" s="153">
        <v>168</v>
      </c>
      <c r="N260" s="153">
        <v>168</v>
      </c>
      <c r="O260" s="153"/>
      <c r="P260" s="153"/>
      <c r="Q260" s="153"/>
      <c r="R260" s="153"/>
    </row>
    <row r="261" spans="1:18" ht="12.75">
      <c r="A261" s="406"/>
      <c r="B261" s="279"/>
      <c r="C261" s="494"/>
      <c r="D261" s="494"/>
      <c r="E261" s="279"/>
      <c r="F261" s="279"/>
      <c r="G261" s="344"/>
      <c r="H261" s="279"/>
      <c r="I261" s="279"/>
      <c r="J261" s="302"/>
      <c r="K261" s="409"/>
      <c r="L261" s="207">
        <v>2014</v>
      </c>
      <c r="M261" s="153"/>
      <c r="N261" s="153"/>
      <c r="O261" s="153"/>
      <c r="P261" s="153"/>
      <c r="Q261" s="153"/>
      <c r="R261" s="153"/>
    </row>
    <row r="262" spans="1:18" ht="13.5" customHeight="1">
      <c r="A262" s="406"/>
      <c r="B262" s="279"/>
      <c r="C262" s="495"/>
      <c r="D262" s="495"/>
      <c r="E262" s="279"/>
      <c r="F262" s="279"/>
      <c r="G262" s="345"/>
      <c r="H262" s="279"/>
      <c r="I262" s="279"/>
      <c r="J262" s="302"/>
      <c r="K262" s="410"/>
      <c r="L262" s="207">
        <v>2015</v>
      </c>
      <c r="M262" s="153"/>
      <c r="N262" s="153"/>
      <c r="O262" s="153"/>
      <c r="P262" s="153"/>
      <c r="Q262" s="153"/>
      <c r="R262" s="153"/>
    </row>
    <row r="263" spans="1:18" ht="59.25" customHeight="1">
      <c r="A263" s="16" t="s">
        <v>184</v>
      </c>
      <c r="B263" s="14"/>
      <c r="C263" s="14"/>
      <c r="D263" s="14"/>
      <c r="E263" s="14"/>
      <c r="F263" s="14"/>
      <c r="G263" s="14"/>
      <c r="H263" s="14"/>
      <c r="I263" s="14"/>
      <c r="J263" s="73"/>
      <c r="K263" s="82"/>
      <c r="L263" s="12"/>
      <c r="M263" s="163"/>
      <c r="N263" s="163"/>
      <c r="O263" s="163"/>
      <c r="P263" s="163"/>
      <c r="Q263" s="163"/>
      <c r="R263" s="163"/>
    </row>
    <row r="264" spans="1:18" ht="12.75" customHeight="1">
      <c r="A264" s="311" t="s">
        <v>62</v>
      </c>
      <c r="B264" s="289" t="s">
        <v>21</v>
      </c>
      <c r="C264" s="499">
        <v>1</v>
      </c>
      <c r="D264" s="499"/>
      <c r="E264" s="289">
        <v>1</v>
      </c>
      <c r="F264" s="289"/>
      <c r="G264" s="289"/>
      <c r="H264" s="289"/>
      <c r="I264" s="289"/>
      <c r="J264" s="270" t="s">
        <v>62</v>
      </c>
      <c r="K264" s="408" t="s">
        <v>236</v>
      </c>
      <c r="L264" s="207">
        <v>2010</v>
      </c>
      <c r="M264" s="153">
        <v>111</v>
      </c>
      <c r="N264" s="153">
        <v>111</v>
      </c>
      <c r="O264" s="153"/>
      <c r="P264" s="153"/>
      <c r="Q264" s="153"/>
      <c r="R264" s="153"/>
    </row>
    <row r="265" spans="1:18" ht="12.75">
      <c r="A265" s="311"/>
      <c r="B265" s="289"/>
      <c r="C265" s="500"/>
      <c r="D265" s="500"/>
      <c r="E265" s="289"/>
      <c r="F265" s="289"/>
      <c r="G265" s="289"/>
      <c r="H265" s="289"/>
      <c r="I265" s="289"/>
      <c r="J265" s="270"/>
      <c r="K265" s="409"/>
      <c r="L265" s="207">
        <v>2011</v>
      </c>
      <c r="M265" s="153">
        <v>111</v>
      </c>
      <c r="N265" s="153">
        <v>111</v>
      </c>
      <c r="O265" s="153"/>
      <c r="P265" s="153"/>
      <c r="Q265" s="153"/>
      <c r="R265" s="153"/>
    </row>
    <row r="266" spans="1:18" ht="12.75">
      <c r="A266" s="311"/>
      <c r="B266" s="289"/>
      <c r="C266" s="500"/>
      <c r="D266" s="500"/>
      <c r="E266" s="289"/>
      <c r="F266" s="289"/>
      <c r="G266" s="289"/>
      <c r="H266" s="289"/>
      <c r="I266" s="289"/>
      <c r="J266" s="270"/>
      <c r="K266" s="409"/>
      <c r="L266" s="207">
        <v>2012</v>
      </c>
      <c r="M266" s="153"/>
      <c r="N266" s="153"/>
      <c r="O266" s="153"/>
      <c r="P266" s="153"/>
      <c r="Q266" s="153"/>
      <c r="R266" s="153"/>
    </row>
    <row r="267" spans="1:18" ht="12.75">
      <c r="A267" s="311"/>
      <c r="B267" s="289"/>
      <c r="C267" s="500"/>
      <c r="D267" s="500"/>
      <c r="E267" s="289"/>
      <c r="F267" s="289"/>
      <c r="G267" s="289"/>
      <c r="H267" s="289"/>
      <c r="I267" s="289"/>
      <c r="J267" s="270"/>
      <c r="K267" s="409"/>
      <c r="L267" s="207">
        <v>2013</v>
      </c>
      <c r="M267" s="153"/>
      <c r="N267" s="153"/>
      <c r="O267" s="153"/>
      <c r="P267" s="153"/>
      <c r="Q267" s="153"/>
      <c r="R267" s="153"/>
    </row>
    <row r="268" spans="1:18" ht="12.75">
      <c r="A268" s="311"/>
      <c r="B268" s="289"/>
      <c r="C268" s="500"/>
      <c r="D268" s="500"/>
      <c r="E268" s="289"/>
      <c r="F268" s="289"/>
      <c r="G268" s="289"/>
      <c r="H268" s="289"/>
      <c r="I268" s="289"/>
      <c r="J268" s="270"/>
      <c r="K268" s="409"/>
      <c r="L268" s="207">
        <v>2014</v>
      </c>
      <c r="M268" s="153"/>
      <c r="N268" s="153"/>
      <c r="O268" s="153"/>
      <c r="P268" s="153"/>
      <c r="Q268" s="153"/>
      <c r="R268" s="153"/>
    </row>
    <row r="269" spans="1:18" ht="13.5" customHeight="1">
      <c r="A269" s="311"/>
      <c r="B269" s="289"/>
      <c r="C269" s="317"/>
      <c r="D269" s="317"/>
      <c r="E269" s="289"/>
      <c r="F269" s="289"/>
      <c r="G269" s="289"/>
      <c r="H269" s="289"/>
      <c r="I269" s="289"/>
      <c r="J269" s="270"/>
      <c r="K269" s="410"/>
      <c r="L269" s="207">
        <v>2015</v>
      </c>
      <c r="M269" s="153"/>
      <c r="N269" s="153"/>
      <c r="O269" s="153"/>
      <c r="P269" s="153"/>
      <c r="Q269" s="153"/>
      <c r="R269" s="153"/>
    </row>
    <row r="270" spans="1:18" ht="15.75">
      <c r="A270" s="446" t="s">
        <v>65</v>
      </c>
      <c r="B270" s="446"/>
      <c r="C270" s="446"/>
      <c r="D270" s="446"/>
      <c r="E270" s="446"/>
      <c r="F270" s="446"/>
      <c r="G270" s="446"/>
      <c r="H270" s="446"/>
      <c r="I270" s="446"/>
      <c r="J270" s="446"/>
      <c r="K270" s="446"/>
      <c r="L270" s="210" t="s">
        <v>111</v>
      </c>
      <c r="M270" s="152">
        <f>M274+M280+M275</f>
        <v>550</v>
      </c>
      <c r="N270" s="152">
        <f>N274+N280+N275</f>
        <v>200</v>
      </c>
      <c r="O270" s="152"/>
      <c r="P270" s="152">
        <v>350</v>
      </c>
      <c r="Q270" s="153"/>
      <c r="R270" s="153"/>
    </row>
    <row r="271" spans="1:18" ht="12.75">
      <c r="A271" s="322"/>
      <c r="B271" s="322"/>
      <c r="C271" s="322"/>
      <c r="D271" s="322"/>
      <c r="E271" s="322"/>
      <c r="F271" s="322"/>
      <c r="G271" s="322"/>
      <c r="H271" s="322"/>
      <c r="I271" s="322"/>
      <c r="J271" s="322"/>
      <c r="K271" s="288"/>
      <c r="L271" s="210">
        <v>2010</v>
      </c>
      <c r="M271" s="152">
        <f>M274+M280</f>
        <v>450</v>
      </c>
      <c r="N271" s="152">
        <f>N274+N280</f>
        <v>100</v>
      </c>
      <c r="O271" s="152"/>
      <c r="P271" s="152">
        <v>350</v>
      </c>
      <c r="Q271" s="153"/>
      <c r="R271" s="153"/>
    </row>
    <row r="272" spans="1:18" ht="12.75">
      <c r="A272" s="322"/>
      <c r="B272" s="322"/>
      <c r="C272" s="322"/>
      <c r="D272" s="322"/>
      <c r="E272" s="322"/>
      <c r="F272" s="322"/>
      <c r="G272" s="322"/>
      <c r="H272" s="322"/>
      <c r="I272" s="322"/>
      <c r="J272" s="322"/>
      <c r="K272" s="288"/>
      <c r="L272" s="210">
        <v>2011</v>
      </c>
      <c r="M272" s="152">
        <v>100</v>
      </c>
      <c r="N272" s="152">
        <v>100</v>
      </c>
      <c r="O272" s="153"/>
      <c r="P272" s="153"/>
      <c r="Q272" s="153"/>
      <c r="R272" s="153"/>
    </row>
    <row r="273" spans="1:18" ht="71.25" customHeight="1">
      <c r="A273" s="17" t="s">
        <v>181</v>
      </c>
      <c r="B273" s="12"/>
      <c r="C273" s="12"/>
      <c r="D273" s="12"/>
      <c r="E273" s="12"/>
      <c r="F273" s="12"/>
      <c r="G273" s="12"/>
      <c r="H273" s="12"/>
      <c r="I273" s="12"/>
      <c r="J273" s="74"/>
      <c r="K273" s="83"/>
      <c r="L273" s="219"/>
      <c r="M273" s="159"/>
      <c r="N273" s="159"/>
      <c r="O273" s="159"/>
      <c r="P273" s="159"/>
      <c r="Q273" s="159"/>
      <c r="R273" s="159"/>
    </row>
    <row r="274" spans="1:18" ht="12.75" customHeight="1">
      <c r="A274" s="271" t="s">
        <v>66</v>
      </c>
      <c r="B274" s="311" t="s">
        <v>14</v>
      </c>
      <c r="C274" s="279">
        <v>0.46</v>
      </c>
      <c r="D274" s="279">
        <v>0.24</v>
      </c>
      <c r="E274" s="279">
        <v>0.24</v>
      </c>
      <c r="F274" s="498"/>
      <c r="G274" s="498"/>
      <c r="H274" s="498"/>
      <c r="I274" s="498"/>
      <c r="J274" s="270" t="s">
        <v>18</v>
      </c>
      <c r="K274" s="408" t="s">
        <v>236</v>
      </c>
      <c r="L274" s="5">
        <v>2010</v>
      </c>
      <c r="M274" s="154">
        <v>100</v>
      </c>
      <c r="N274" s="154">
        <v>100</v>
      </c>
      <c r="O274" s="154"/>
      <c r="P274" s="154"/>
      <c r="Q274" s="154"/>
      <c r="R274" s="154"/>
    </row>
    <row r="275" spans="1:18" ht="12.75">
      <c r="A275" s="271"/>
      <c r="B275" s="311"/>
      <c r="C275" s="279"/>
      <c r="D275" s="279"/>
      <c r="E275" s="279"/>
      <c r="F275" s="498"/>
      <c r="G275" s="498"/>
      <c r="H275" s="498"/>
      <c r="I275" s="498"/>
      <c r="J275" s="270"/>
      <c r="K275" s="409"/>
      <c r="L275" s="5">
        <v>2011</v>
      </c>
      <c r="M275" s="154">
        <v>100</v>
      </c>
      <c r="N275" s="154">
        <v>100</v>
      </c>
      <c r="O275" s="154"/>
      <c r="P275" s="154"/>
      <c r="Q275" s="154"/>
      <c r="R275" s="154"/>
    </row>
    <row r="276" spans="1:18" ht="12.75">
      <c r="A276" s="271"/>
      <c r="B276" s="311"/>
      <c r="C276" s="279"/>
      <c r="D276" s="279"/>
      <c r="E276" s="279"/>
      <c r="F276" s="498"/>
      <c r="G276" s="498"/>
      <c r="H276" s="498"/>
      <c r="I276" s="498"/>
      <c r="J276" s="270"/>
      <c r="K276" s="409"/>
      <c r="L276" s="5">
        <v>2012</v>
      </c>
      <c r="M276" s="154"/>
      <c r="N276" s="154"/>
      <c r="O276" s="154"/>
      <c r="P276" s="154"/>
      <c r="Q276" s="154"/>
      <c r="R276" s="154"/>
    </row>
    <row r="277" spans="1:18" ht="12.75">
      <c r="A277" s="271"/>
      <c r="B277" s="311"/>
      <c r="C277" s="279"/>
      <c r="D277" s="279"/>
      <c r="E277" s="279"/>
      <c r="F277" s="498"/>
      <c r="G277" s="498"/>
      <c r="H277" s="498"/>
      <c r="I277" s="498"/>
      <c r="J277" s="270"/>
      <c r="K277" s="409"/>
      <c r="L277" s="5">
        <v>2013</v>
      </c>
      <c r="M277" s="154"/>
      <c r="N277" s="154"/>
      <c r="O277" s="154"/>
      <c r="P277" s="154"/>
      <c r="Q277" s="154"/>
      <c r="R277" s="154"/>
    </row>
    <row r="278" spans="1:18" ht="12.75">
      <c r="A278" s="271"/>
      <c r="B278" s="311"/>
      <c r="C278" s="279"/>
      <c r="D278" s="279"/>
      <c r="E278" s="279"/>
      <c r="F278" s="498"/>
      <c r="G278" s="498"/>
      <c r="H278" s="498"/>
      <c r="I278" s="498"/>
      <c r="J278" s="270"/>
      <c r="K278" s="409"/>
      <c r="L278" s="5">
        <v>2014</v>
      </c>
      <c r="M278" s="154"/>
      <c r="N278" s="154"/>
      <c r="O278" s="154"/>
      <c r="P278" s="154"/>
      <c r="Q278" s="154"/>
      <c r="R278" s="154"/>
    </row>
    <row r="279" spans="1:18" ht="15" customHeight="1">
      <c r="A279" s="271"/>
      <c r="B279" s="311"/>
      <c r="C279" s="279"/>
      <c r="D279" s="279"/>
      <c r="E279" s="279"/>
      <c r="F279" s="498"/>
      <c r="G279" s="498"/>
      <c r="H279" s="498"/>
      <c r="I279" s="498"/>
      <c r="J279" s="270"/>
      <c r="K279" s="410"/>
      <c r="L279" s="5">
        <v>2015</v>
      </c>
      <c r="M279" s="154"/>
      <c r="N279" s="154"/>
      <c r="O279" s="154"/>
      <c r="P279" s="154"/>
      <c r="Q279" s="154"/>
      <c r="R279" s="154"/>
    </row>
    <row r="280" spans="1:18" ht="12.75" customHeight="1">
      <c r="A280" s="271" t="s">
        <v>67</v>
      </c>
      <c r="B280" s="311" t="s">
        <v>14</v>
      </c>
      <c r="C280" s="311">
        <v>7.5</v>
      </c>
      <c r="D280" s="311">
        <v>7.5</v>
      </c>
      <c r="E280" s="311"/>
      <c r="F280" s="311"/>
      <c r="G280" s="311"/>
      <c r="H280" s="311"/>
      <c r="I280" s="311"/>
      <c r="J280" s="270" t="s">
        <v>19</v>
      </c>
      <c r="K280" s="408" t="s">
        <v>236</v>
      </c>
      <c r="L280" s="5">
        <v>2010</v>
      </c>
      <c r="M280" s="154">
        <v>350</v>
      </c>
      <c r="N280" s="154"/>
      <c r="O280" s="154"/>
      <c r="P280" s="154">
        <v>350</v>
      </c>
      <c r="Q280" s="154"/>
      <c r="R280" s="154"/>
    </row>
    <row r="281" spans="1:18" ht="12.75">
      <c r="A281" s="271"/>
      <c r="B281" s="311"/>
      <c r="C281" s="311"/>
      <c r="D281" s="311"/>
      <c r="E281" s="311"/>
      <c r="F281" s="311"/>
      <c r="G281" s="311"/>
      <c r="H281" s="311"/>
      <c r="I281" s="311"/>
      <c r="J281" s="270"/>
      <c r="K281" s="409"/>
      <c r="L281" s="5">
        <v>2011</v>
      </c>
      <c r="M281" s="154"/>
      <c r="N281" s="154"/>
      <c r="O281" s="154"/>
      <c r="P281" s="154"/>
      <c r="Q281" s="154"/>
      <c r="R281" s="154"/>
    </row>
    <row r="282" spans="1:18" ht="12.75">
      <c r="A282" s="271"/>
      <c r="B282" s="311"/>
      <c r="C282" s="311"/>
      <c r="D282" s="311"/>
      <c r="E282" s="311"/>
      <c r="F282" s="311"/>
      <c r="G282" s="311"/>
      <c r="H282" s="311"/>
      <c r="I282" s="311"/>
      <c r="J282" s="270"/>
      <c r="K282" s="409"/>
      <c r="L282" s="5">
        <v>2012</v>
      </c>
      <c r="M282" s="154"/>
      <c r="N282" s="154"/>
      <c r="O282" s="154"/>
      <c r="P282" s="154"/>
      <c r="Q282" s="154"/>
      <c r="R282" s="154"/>
    </row>
    <row r="283" spans="1:18" ht="12.75">
      <c r="A283" s="271"/>
      <c r="B283" s="311"/>
      <c r="C283" s="311"/>
      <c r="D283" s="311"/>
      <c r="E283" s="311"/>
      <c r="F283" s="311"/>
      <c r="G283" s="311"/>
      <c r="H283" s="311"/>
      <c r="I283" s="311"/>
      <c r="J283" s="270"/>
      <c r="K283" s="409"/>
      <c r="L283" s="5">
        <v>2013</v>
      </c>
      <c r="M283" s="154"/>
      <c r="N283" s="154"/>
      <c r="O283" s="154"/>
      <c r="P283" s="154"/>
      <c r="Q283" s="154"/>
      <c r="R283" s="154"/>
    </row>
    <row r="284" spans="1:18" ht="12.75">
      <c r="A284" s="271"/>
      <c r="B284" s="311"/>
      <c r="C284" s="311"/>
      <c r="D284" s="311"/>
      <c r="E284" s="311"/>
      <c r="F284" s="311"/>
      <c r="G284" s="311"/>
      <c r="H284" s="311"/>
      <c r="I284" s="311"/>
      <c r="J284" s="270"/>
      <c r="K284" s="409"/>
      <c r="L284" s="5">
        <v>2014</v>
      </c>
      <c r="M284" s="154"/>
      <c r="N284" s="154"/>
      <c r="O284" s="154"/>
      <c r="P284" s="154"/>
      <c r="Q284" s="154"/>
      <c r="R284" s="154"/>
    </row>
    <row r="285" spans="1:18" ht="30" customHeight="1">
      <c r="A285" s="271"/>
      <c r="B285" s="311"/>
      <c r="C285" s="311"/>
      <c r="D285" s="311"/>
      <c r="E285" s="311"/>
      <c r="F285" s="311"/>
      <c r="G285" s="311"/>
      <c r="H285" s="311"/>
      <c r="I285" s="311"/>
      <c r="J285" s="270"/>
      <c r="K285" s="410"/>
      <c r="L285" s="5">
        <v>2015</v>
      </c>
      <c r="M285" s="154"/>
      <c r="N285" s="154"/>
      <c r="O285" s="154"/>
      <c r="P285" s="154"/>
      <c r="Q285" s="154"/>
      <c r="R285" s="154"/>
    </row>
    <row r="286" spans="1:18" ht="15.75">
      <c r="A286" s="417" t="s">
        <v>50</v>
      </c>
      <c r="B286" s="417"/>
      <c r="C286" s="417"/>
      <c r="D286" s="417"/>
      <c r="E286" s="417"/>
      <c r="F286" s="417"/>
      <c r="G286" s="417"/>
      <c r="H286" s="417"/>
      <c r="I286" s="417"/>
      <c r="J286" s="417"/>
      <c r="K286" s="417"/>
      <c r="L286" s="210" t="s">
        <v>25</v>
      </c>
      <c r="M286" s="152">
        <f>M287+M288+M289+M290+M291+M292</f>
        <v>2580</v>
      </c>
      <c r="N286" s="152">
        <f>N287+N288+N289+N290+N291+N292</f>
        <v>2580</v>
      </c>
      <c r="O286" s="152"/>
      <c r="P286" s="152">
        <f>P287+P288+P289+P290+P291+P292</f>
        <v>25</v>
      </c>
      <c r="Q286" s="153"/>
      <c r="R286" s="153"/>
    </row>
    <row r="287" spans="1:18" ht="12.75">
      <c r="A287" s="418"/>
      <c r="B287" s="418"/>
      <c r="C287" s="418"/>
      <c r="D287" s="418"/>
      <c r="E287" s="418"/>
      <c r="F287" s="418"/>
      <c r="G287" s="418"/>
      <c r="H287" s="418"/>
      <c r="I287" s="418"/>
      <c r="J287" s="418"/>
      <c r="K287" s="504"/>
      <c r="L287" s="210">
        <v>2010</v>
      </c>
      <c r="M287" s="152">
        <f aca="true" t="shared" si="4" ref="M287:N292">M294+M300</f>
        <v>100</v>
      </c>
      <c r="N287" s="152">
        <f t="shared" si="4"/>
        <v>100</v>
      </c>
      <c r="O287" s="152"/>
      <c r="P287" s="152">
        <v>10</v>
      </c>
      <c r="Q287" s="153"/>
      <c r="R287" s="153"/>
    </row>
    <row r="288" spans="1:18" ht="12.75">
      <c r="A288" s="418"/>
      <c r="B288" s="418"/>
      <c r="C288" s="418"/>
      <c r="D288" s="418"/>
      <c r="E288" s="418"/>
      <c r="F288" s="418"/>
      <c r="G288" s="418"/>
      <c r="H288" s="418"/>
      <c r="I288" s="418"/>
      <c r="J288" s="418"/>
      <c r="K288" s="504"/>
      <c r="L288" s="210">
        <v>2011</v>
      </c>
      <c r="M288" s="152">
        <f t="shared" si="4"/>
        <v>570</v>
      </c>
      <c r="N288" s="152">
        <f t="shared" si="4"/>
        <v>570</v>
      </c>
      <c r="O288" s="152"/>
      <c r="P288" s="152">
        <v>15</v>
      </c>
      <c r="Q288" s="153"/>
      <c r="R288" s="153"/>
    </row>
    <row r="289" spans="1:18" ht="12.75">
      <c r="A289" s="418"/>
      <c r="B289" s="418"/>
      <c r="C289" s="418"/>
      <c r="D289" s="418"/>
      <c r="E289" s="418"/>
      <c r="F289" s="418"/>
      <c r="G289" s="418"/>
      <c r="H289" s="418"/>
      <c r="I289" s="418"/>
      <c r="J289" s="418"/>
      <c r="K289" s="504"/>
      <c r="L289" s="210">
        <v>2012</v>
      </c>
      <c r="M289" s="152">
        <f t="shared" si="4"/>
        <v>470</v>
      </c>
      <c r="N289" s="152">
        <f t="shared" si="4"/>
        <v>470</v>
      </c>
      <c r="O289" s="152"/>
      <c r="P289" s="152"/>
      <c r="Q289" s="153"/>
      <c r="R289" s="153"/>
    </row>
    <row r="290" spans="1:18" ht="12.75">
      <c r="A290" s="418"/>
      <c r="B290" s="418"/>
      <c r="C290" s="418"/>
      <c r="D290" s="418"/>
      <c r="E290" s="418"/>
      <c r="F290" s="418"/>
      <c r="G290" s="418"/>
      <c r="H290" s="418"/>
      <c r="I290" s="418"/>
      <c r="J290" s="418"/>
      <c r="K290" s="504"/>
      <c r="L290" s="210">
        <v>2013</v>
      </c>
      <c r="M290" s="152">
        <f t="shared" si="4"/>
        <v>470</v>
      </c>
      <c r="N290" s="152">
        <f t="shared" si="4"/>
        <v>470</v>
      </c>
      <c r="O290" s="152"/>
      <c r="P290" s="152"/>
      <c r="Q290" s="153"/>
      <c r="R290" s="153"/>
    </row>
    <row r="291" spans="1:18" ht="12.75">
      <c r="A291" s="418"/>
      <c r="B291" s="418"/>
      <c r="C291" s="418"/>
      <c r="D291" s="418"/>
      <c r="E291" s="418"/>
      <c r="F291" s="418"/>
      <c r="G291" s="418"/>
      <c r="H291" s="418"/>
      <c r="I291" s="418"/>
      <c r="J291" s="418"/>
      <c r="K291" s="504"/>
      <c r="L291" s="210">
        <v>2014</v>
      </c>
      <c r="M291" s="152">
        <f t="shared" si="4"/>
        <v>470</v>
      </c>
      <c r="N291" s="152">
        <f t="shared" si="4"/>
        <v>470</v>
      </c>
      <c r="O291" s="152"/>
      <c r="P291" s="152"/>
      <c r="Q291" s="153"/>
      <c r="R291" s="153"/>
    </row>
    <row r="292" spans="1:18" ht="12.75">
      <c r="A292" s="418"/>
      <c r="B292" s="418"/>
      <c r="C292" s="418"/>
      <c r="D292" s="418"/>
      <c r="E292" s="418"/>
      <c r="F292" s="418"/>
      <c r="G292" s="418"/>
      <c r="H292" s="418"/>
      <c r="I292" s="418"/>
      <c r="J292" s="418"/>
      <c r="K292" s="504"/>
      <c r="L292" s="210">
        <v>2015</v>
      </c>
      <c r="M292" s="152">
        <f t="shared" si="4"/>
        <v>500</v>
      </c>
      <c r="N292" s="152">
        <f t="shared" si="4"/>
        <v>500</v>
      </c>
      <c r="O292" s="152"/>
      <c r="P292" s="152"/>
      <c r="Q292" s="153"/>
      <c r="R292" s="153"/>
    </row>
    <row r="293" spans="1:18" ht="55.5" customHeight="1">
      <c r="A293" s="16" t="s">
        <v>182</v>
      </c>
      <c r="B293" s="14"/>
      <c r="C293" s="14"/>
      <c r="D293" s="14"/>
      <c r="E293" s="14"/>
      <c r="F293" s="14"/>
      <c r="G293" s="14"/>
      <c r="H293" s="14"/>
      <c r="I293" s="14"/>
      <c r="J293" s="74"/>
      <c r="K293" s="72"/>
      <c r="L293" s="219"/>
      <c r="M293" s="159"/>
      <c r="N293" s="159"/>
      <c r="O293" s="159"/>
      <c r="P293" s="159"/>
      <c r="Q293" s="159"/>
      <c r="R293" s="159"/>
    </row>
    <row r="294" spans="1:18" ht="12.75" customHeight="1">
      <c r="A294" s="406" t="s">
        <v>51</v>
      </c>
      <c r="B294" s="279" t="s">
        <v>14</v>
      </c>
      <c r="C294" s="279">
        <v>9</v>
      </c>
      <c r="D294" s="279"/>
      <c r="E294" s="279"/>
      <c r="F294" s="279"/>
      <c r="G294" s="279"/>
      <c r="H294" s="279"/>
      <c r="I294" s="279">
        <v>9</v>
      </c>
      <c r="J294" s="302" t="s">
        <v>267</v>
      </c>
      <c r="K294" s="408" t="s">
        <v>236</v>
      </c>
      <c r="L294" s="207">
        <v>2010</v>
      </c>
      <c r="M294" s="153"/>
      <c r="N294" s="153"/>
      <c r="O294" s="153"/>
      <c r="P294" s="153"/>
      <c r="Q294" s="153"/>
      <c r="R294" s="153"/>
    </row>
    <row r="295" spans="1:18" ht="12.75">
      <c r="A295" s="406"/>
      <c r="B295" s="279"/>
      <c r="C295" s="279"/>
      <c r="D295" s="279"/>
      <c r="E295" s="279"/>
      <c r="F295" s="279"/>
      <c r="G295" s="279"/>
      <c r="H295" s="279"/>
      <c r="I295" s="279"/>
      <c r="J295" s="302"/>
      <c r="K295" s="409"/>
      <c r="L295" s="207">
        <v>2011</v>
      </c>
      <c r="M295" s="153">
        <v>470</v>
      </c>
      <c r="N295" s="153">
        <v>470</v>
      </c>
      <c r="O295" s="153"/>
      <c r="P295" s="153"/>
      <c r="Q295" s="153"/>
      <c r="R295" s="153"/>
    </row>
    <row r="296" spans="1:18" ht="12.75">
      <c r="A296" s="406"/>
      <c r="B296" s="279"/>
      <c r="C296" s="279"/>
      <c r="D296" s="279"/>
      <c r="E296" s="279"/>
      <c r="F296" s="279"/>
      <c r="G296" s="279"/>
      <c r="H296" s="279"/>
      <c r="I296" s="279"/>
      <c r="J296" s="302"/>
      <c r="K296" s="409"/>
      <c r="L296" s="207">
        <v>2012</v>
      </c>
      <c r="M296" s="153">
        <v>470</v>
      </c>
      <c r="N296" s="153">
        <v>470</v>
      </c>
      <c r="O296" s="153"/>
      <c r="P296" s="153"/>
      <c r="Q296" s="153"/>
      <c r="R296" s="153"/>
    </row>
    <row r="297" spans="1:18" ht="12.75">
      <c r="A297" s="406"/>
      <c r="B297" s="279"/>
      <c r="C297" s="279"/>
      <c r="D297" s="279"/>
      <c r="E297" s="279"/>
      <c r="F297" s="279"/>
      <c r="G297" s="279"/>
      <c r="H297" s="279"/>
      <c r="I297" s="279"/>
      <c r="J297" s="302"/>
      <c r="K297" s="409"/>
      <c r="L297" s="207">
        <v>2013</v>
      </c>
      <c r="M297" s="153">
        <v>470</v>
      </c>
      <c r="N297" s="153">
        <v>470</v>
      </c>
      <c r="O297" s="153"/>
      <c r="P297" s="153"/>
      <c r="Q297" s="153"/>
      <c r="R297" s="153"/>
    </row>
    <row r="298" spans="1:18" ht="12.75">
      <c r="A298" s="406"/>
      <c r="B298" s="279"/>
      <c r="C298" s="279"/>
      <c r="D298" s="279"/>
      <c r="E298" s="279"/>
      <c r="F298" s="279"/>
      <c r="G298" s="279"/>
      <c r="H298" s="279"/>
      <c r="I298" s="279"/>
      <c r="J298" s="302"/>
      <c r="K298" s="409"/>
      <c r="L298" s="207">
        <v>2014</v>
      </c>
      <c r="M298" s="153">
        <v>470</v>
      </c>
      <c r="N298" s="153">
        <v>470</v>
      </c>
      <c r="O298" s="153"/>
      <c r="P298" s="153"/>
      <c r="Q298" s="153"/>
      <c r="R298" s="153"/>
    </row>
    <row r="299" spans="1:18" ht="12.75">
      <c r="A299" s="406"/>
      <c r="B299" s="279"/>
      <c r="C299" s="279"/>
      <c r="D299" s="279"/>
      <c r="E299" s="279"/>
      <c r="F299" s="279"/>
      <c r="G299" s="279"/>
      <c r="H299" s="279"/>
      <c r="I299" s="279"/>
      <c r="J299" s="302"/>
      <c r="K299" s="410"/>
      <c r="L299" s="207">
        <v>2015</v>
      </c>
      <c r="M299" s="153">
        <v>500</v>
      </c>
      <c r="N299" s="153">
        <v>500</v>
      </c>
      <c r="O299" s="153"/>
      <c r="P299" s="153"/>
      <c r="Q299" s="153"/>
      <c r="R299" s="153"/>
    </row>
    <row r="300" spans="1:18" ht="12.75" customHeight="1">
      <c r="A300" s="349" t="s">
        <v>52</v>
      </c>
      <c r="B300" s="279" t="s">
        <v>14</v>
      </c>
      <c r="C300" s="279">
        <v>2.8</v>
      </c>
      <c r="D300" s="279"/>
      <c r="E300" s="279">
        <v>2.8</v>
      </c>
      <c r="F300" s="279"/>
      <c r="G300" s="279"/>
      <c r="H300" s="279"/>
      <c r="I300" s="279"/>
      <c r="J300" s="501" t="s">
        <v>268</v>
      </c>
      <c r="K300" s="408" t="s">
        <v>236</v>
      </c>
      <c r="L300" s="207">
        <v>2010</v>
      </c>
      <c r="M300" s="153">
        <v>100</v>
      </c>
      <c r="N300" s="153">
        <v>100</v>
      </c>
      <c r="O300" s="153"/>
      <c r="P300" s="153"/>
      <c r="Q300" s="153"/>
      <c r="R300" s="153"/>
    </row>
    <row r="301" spans="1:18" ht="12.75">
      <c r="A301" s="349"/>
      <c r="B301" s="279"/>
      <c r="C301" s="279"/>
      <c r="D301" s="279"/>
      <c r="E301" s="279"/>
      <c r="F301" s="279"/>
      <c r="G301" s="279"/>
      <c r="H301" s="279"/>
      <c r="I301" s="279"/>
      <c r="J301" s="502"/>
      <c r="K301" s="409"/>
      <c r="L301" s="207">
        <v>2011</v>
      </c>
      <c r="M301" s="153">
        <v>100</v>
      </c>
      <c r="N301" s="153">
        <v>100</v>
      </c>
      <c r="O301" s="153"/>
      <c r="P301" s="153"/>
      <c r="Q301" s="153"/>
      <c r="R301" s="153"/>
    </row>
    <row r="302" spans="1:18" ht="12.75">
      <c r="A302" s="349"/>
      <c r="B302" s="279"/>
      <c r="C302" s="279"/>
      <c r="D302" s="279"/>
      <c r="E302" s="279"/>
      <c r="F302" s="279"/>
      <c r="G302" s="279"/>
      <c r="H302" s="279"/>
      <c r="I302" s="279"/>
      <c r="J302" s="502"/>
      <c r="K302" s="409"/>
      <c r="L302" s="207">
        <v>2012</v>
      </c>
      <c r="M302" s="153"/>
      <c r="N302" s="153"/>
      <c r="O302" s="153"/>
      <c r="P302" s="153"/>
      <c r="Q302" s="153"/>
      <c r="R302" s="153"/>
    </row>
    <row r="303" spans="1:18" ht="12.75">
      <c r="A303" s="349"/>
      <c r="B303" s="279"/>
      <c r="C303" s="279"/>
      <c r="D303" s="279"/>
      <c r="E303" s="279"/>
      <c r="F303" s="279"/>
      <c r="G303" s="279"/>
      <c r="H303" s="279"/>
      <c r="I303" s="279"/>
      <c r="J303" s="502"/>
      <c r="K303" s="409"/>
      <c r="L303" s="207">
        <v>2013</v>
      </c>
      <c r="M303" s="153"/>
      <c r="N303" s="153"/>
      <c r="O303" s="153"/>
      <c r="P303" s="153"/>
      <c r="Q303" s="153"/>
      <c r="R303" s="153"/>
    </row>
    <row r="304" spans="1:18" ht="12.75">
      <c r="A304" s="349"/>
      <c r="B304" s="279"/>
      <c r="C304" s="279"/>
      <c r="D304" s="279"/>
      <c r="E304" s="279"/>
      <c r="F304" s="279"/>
      <c r="G304" s="279"/>
      <c r="H304" s="279"/>
      <c r="I304" s="279"/>
      <c r="J304" s="502"/>
      <c r="K304" s="409"/>
      <c r="L304" s="207">
        <v>2014</v>
      </c>
      <c r="M304" s="153"/>
      <c r="N304" s="153"/>
      <c r="O304" s="153"/>
      <c r="P304" s="153"/>
      <c r="Q304" s="153"/>
      <c r="R304" s="153"/>
    </row>
    <row r="305" spans="1:18" ht="12.75">
      <c r="A305" s="349"/>
      <c r="B305" s="279"/>
      <c r="C305" s="279"/>
      <c r="D305" s="279"/>
      <c r="E305" s="279"/>
      <c r="F305" s="279"/>
      <c r="G305" s="279"/>
      <c r="H305" s="279"/>
      <c r="I305" s="279"/>
      <c r="J305" s="503"/>
      <c r="K305" s="410"/>
      <c r="L305" s="207">
        <v>2015</v>
      </c>
      <c r="M305" s="153"/>
      <c r="N305" s="153"/>
      <c r="O305" s="153"/>
      <c r="P305" s="153"/>
      <c r="Q305" s="153"/>
      <c r="R305" s="153"/>
    </row>
    <row r="306" spans="1:18" ht="51">
      <c r="A306" s="16" t="s">
        <v>184</v>
      </c>
      <c r="B306" s="14"/>
      <c r="C306" s="14"/>
      <c r="D306" s="14"/>
      <c r="E306" s="14"/>
      <c r="F306" s="14"/>
      <c r="G306" s="14"/>
      <c r="H306" s="14"/>
      <c r="I306" s="14"/>
      <c r="J306" s="75"/>
      <c r="K306" s="72"/>
      <c r="L306" s="219"/>
      <c r="M306" s="159"/>
      <c r="N306" s="159"/>
      <c r="O306" s="159"/>
      <c r="P306" s="159"/>
      <c r="Q306" s="159"/>
      <c r="R306" s="159"/>
    </row>
    <row r="307" spans="1:18" ht="12.75" customHeight="1">
      <c r="A307" s="349" t="s">
        <v>54</v>
      </c>
      <c r="B307" s="279" t="s">
        <v>105</v>
      </c>
      <c r="C307" s="279">
        <v>1</v>
      </c>
      <c r="D307" s="279"/>
      <c r="E307" s="279">
        <v>1</v>
      </c>
      <c r="F307" s="279"/>
      <c r="G307" s="279"/>
      <c r="H307" s="279"/>
      <c r="I307" s="279"/>
      <c r="J307" s="270" t="s">
        <v>55</v>
      </c>
      <c r="K307" s="408" t="s">
        <v>236</v>
      </c>
      <c r="L307" s="207">
        <v>2010</v>
      </c>
      <c r="M307" s="153">
        <v>110</v>
      </c>
      <c r="N307" s="153">
        <v>100</v>
      </c>
      <c r="O307" s="153"/>
      <c r="P307" s="153">
        <v>10</v>
      </c>
      <c r="Q307" s="153"/>
      <c r="R307" s="153"/>
    </row>
    <row r="308" spans="1:18" ht="12.75">
      <c r="A308" s="349"/>
      <c r="B308" s="279"/>
      <c r="C308" s="279"/>
      <c r="D308" s="279"/>
      <c r="E308" s="279"/>
      <c r="F308" s="279"/>
      <c r="G308" s="279"/>
      <c r="H308" s="279"/>
      <c r="I308" s="279"/>
      <c r="J308" s="270"/>
      <c r="K308" s="409"/>
      <c r="L308" s="207">
        <v>2011</v>
      </c>
      <c r="M308" s="153">
        <v>140</v>
      </c>
      <c r="N308" s="153">
        <v>125</v>
      </c>
      <c r="O308" s="153"/>
      <c r="P308" s="153">
        <v>15</v>
      </c>
      <c r="Q308" s="153"/>
      <c r="R308" s="153"/>
    </row>
    <row r="309" spans="1:18" ht="12.75">
      <c r="A309" s="349"/>
      <c r="B309" s="279"/>
      <c r="C309" s="279"/>
      <c r="D309" s="279"/>
      <c r="E309" s="279"/>
      <c r="F309" s="279"/>
      <c r="G309" s="279"/>
      <c r="H309" s="279"/>
      <c r="I309" s="279"/>
      <c r="J309" s="270"/>
      <c r="K309" s="409"/>
      <c r="L309" s="207">
        <v>2012</v>
      </c>
      <c r="M309" s="153"/>
      <c r="N309" s="153"/>
      <c r="O309" s="153"/>
      <c r="P309" s="153"/>
      <c r="Q309" s="153"/>
      <c r="R309" s="153"/>
    </row>
    <row r="310" spans="1:18" ht="12.75">
      <c r="A310" s="349"/>
      <c r="B310" s="279"/>
      <c r="C310" s="279"/>
      <c r="D310" s="279"/>
      <c r="E310" s="279"/>
      <c r="F310" s="279"/>
      <c r="G310" s="279"/>
      <c r="H310" s="279"/>
      <c r="I310" s="279"/>
      <c r="J310" s="270"/>
      <c r="K310" s="409"/>
      <c r="L310" s="207">
        <v>2013</v>
      </c>
      <c r="M310" s="153"/>
      <c r="N310" s="153"/>
      <c r="O310" s="153"/>
      <c r="P310" s="153"/>
      <c r="Q310" s="153"/>
      <c r="R310" s="153"/>
    </row>
    <row r="311" spans="1:18" ht="12.75">
      <c r="A311" s="349"/>
      <c r="B311" s="279"/>
      <c r="C311" s="279"/>
      <c r="D311" s="279"/>
      <c r="E311" s="279"/>
      <c r="F311" s="279"/>
      <c r="G311" s="279"/>
      <c r="H311" s="279"/>
      <c r="I311" s="279"/>
      <c r="J311" s="270"/>
      <c r="K311" s="409"/>
      <c r="L311" s="207">
        <v>2014</v>
      </c>
      <c r="M311" s="153"/>
      <c r="N311" s="153"/>
      <c r="O311" s="153"/>
      <c r="P311" s="153"/>
      <c r="Q311" s="153"/>
      <c r="R311" s="153"/>
    </row>
    <row r="312" spans="1:18" ht="28.5" customHeight="1">
      <c r="A312" s="349"/>
      <c r="B312" s="279"/>
      <c r="C312" s="279"/>
      <c r="D312" s="279"/>
      <c r="E312" s="279"/>
      <c r="F312" s="279"/>
      <c r="G312" s="279"/>
      <c r="H312" s="279"/>
      <c r="I312" s="279"/>
      <c r="J312" s="270"/>
      <c r="K312" s="410"/>
      <c r="L312" s="207">
        <v>2015</v>
      </c>
      <c r="M312" s="153"/>
      <c r="N312" s="153"/>
      <c r="O312" s="153"/>
      <c r="P312" s="153"/>
      <c r="Q312" s="153"/>
      <c r="R312" s="153"/>
    </row>
    <row r="313" spans="1:18" ht="15.75">
      <c r="A313" s="417" t="s">
        <v>106</v>
      </c>
      <c r="B313" s="417"/>
      <c r="C313" s="417"/>
      <c r="D313" s="417"/>
      <c r="E313" s="417"/>
      <c r="F313" s="417"/>
      <c r="G313" s="417"/>
      <c r="H313" s="417"/>
      <c r="I313" s="417"/>
      <c r="J313" s="417"/>
      <c r="K313" s="417"/>
      <c r="L313" s="214" t="s">
        <v>25</v>
      </c>
      <c r="M313" s="88">
        <f>SUM(M314:M319)</f>
        <v>36108.083</v>
      </c>
      <c r="N313" s="88">
        <f>SUM(N314:N319)</f>
        <v>31906</v>
      </c>
      <c r="O313" s="88"/>
      <c r="P313" s="88">
        <f>SUM(P314:P319)</f>
        <v>3402.083</v>
      </c>
      <c r="Q313" s="88">
        <f>SUM(Q314:Q319)</f>
        <v>800</v>
      </c>
      <c r="R313" s="88"/>
    </row>
    <row r="314" spans="1:18" ht="12.75" customHeight="1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236"/>
      <c r="L314" s="214">
        <v>2010</v>
      </c>
      <c r="M314" s="88">
        <f aca="true" t="shared" si="5" ref="M314:N318">M321+M328+M334+M340+M346+M353+M359+M365+M371+M377+M383+M390+M397</f>
        <v>4725.0830000000005</v>
      </c>
      <c r="N314" s="88">
        <f t="shared" si="5"/>
        <v>3178</v>
      </c>
      <c r="O314" s="88"/>
      <c r="P314" s="88">
        <f>P321+P328+P334+P340+P346+P353+P359+P365+P371+P377+P383+P390+P397</f>
        <v>747.0830000000001</v>
      </c>
      <c r="Q314" s="88">
        <f>Q321+Q328+Q334+Q340+Q346+Q353+Q359+Q365+Q371+Q377+Q383+Q390+Q397</f>
        <v>800</v>
      </c>
      <c r="R314" s="88"/>
    </row>
    <row r="315" spans="1:18" ht="12.75" customHeight="1">
      <c r="A315" s="365" t="s">
        <v>130</v>
      </c>
      <c r="B315" s="184"/>
      <c r="C315" s="184"/>
      <c r="D315" s="184"/>
      <c r="E315" s="184"/>
      <c r="F315" s="184"/>
      <c r="G315" s="184"/>
      <c r="H315" s="184"/>
      <c r="I315" s="184"/>
      <c r="J315" s="184"/>
      <c r="K315" s="236"/>
      <c r="L315" s="214">
        <v>2011</v>
      </c>
      <c r="M315" s="88">
        <f t="shared" si="5"/>
        <v>6323</v>
      </c>
      <c r="N315" s="88">
        <f t="shared" si="5"/>
        <v>5628</v>
      </c>
      <c r="O315" s="88"/>
      <c r="P315" s="88">
        <f>P322+P329+P335+P341+P347+P354+P360+P366+P372+P378+P384+P391+P398</f>
        <v>695</v>
      </c>
      <c r="Q315" s="88"/>
      <c r="R315" s="88"/>
    </row>
    <row r="316" spans="1:18" ht="12.75" customHeight="1">
      <c r="A316" s="365"/>
      <c r="B316" s="184"/>
      <c r="C316" s="184"/>
      <c r="D316" s="184"/>
      <c r="E316" s="184"/>
      <c r="F316" s="184"/>
      <c r="G316" s="184"/>
      <c r="H316" s="184"/>
      <c r="I316" s="184"/>
      <c r="J316" s="184"/>
      <c r="K316" s="236"/>
      <c r="L316" s="214">
        <v>2012</v>
      </c>
      <c r="M316" s="88">
        <f t="shared" si="5"/>
        <v>6340</v>
      </c>
      <c r="N316" s="88">
        <f t="shared" si="5"/>
        <v>5500</v>
      </c>
      <c r="O316" s="88"/>
      <c r="P316" s="88">
        <f>P323+P330+P336+P342+P348+P355+P361+P367+P373+P379+P385+P392+P399</f>
        <v>840</v>
      </c>
      <c r="Q316" s="88"/>
      <c r="R316" s="88"/>
    </row>
    <row r="317" spans="1:18" ht="12.75" customHeight="1">
      <c r="A317" s="365"/>
      <c r="B317" s="184"/>
      <c r="C317" s="184"/>
      <c r="D317" s="184"/>
      <c r="E317" s="184"/>
      <c r="F317" s="184"/>
      <c r="G317" s="184"/>
      <c r="H317" s="184"/>
      <c r="I317" s="184"/>
      <c r="J317" s="184"/>
      <c r="K317" s="236"/>
      <c r="L317" s="214">
        <v>2013</v>
      </c>
      <c r="M317" s="88">
        <f t="shared" si="5"/>
        <v>7090</v>
      </c>
      <c r="N317" s="88">
        <f t="shared" si="5"/>
        <v>6200</v>
      </c>
      <c r="O317" s="88"/>
      <c r="P317" s="88">
        <f>P324+P331+P337+P343+P349+P356+P362+P368+P374+P380+P386+P393+P400</f>
        <v>890</v>
      </c>
      <c r="Q317" s="88"/>
      <c r="R317" s="88"/>
    </row>
    <row r="318" spans="1:18" ht="12.75" customHeight="1">
      <c r="A318" s="365"/>
      <c r="B318" s="184"/>
      <c r="C318" s="184"/>
      <c r="D318" s="184"/>
      <c r="E318" s="184"/>
      <c r="F318" s="184"/>
      <c r="G318" s="184"/>
      <c r="H318" s="184"/>
      <c r="I318" s="184"/>
      <c r="J318" s="184"/>
      <c r="K318" s="236"/>
      <c r="L318" s="214">
        <v>2014</v>
      </c>
      <c r="M318" s="88">
        <f t="shared" si="5"/>
        <v>5890</v>
      </c>
      <c r="N318" s="88">
        <f t="shared" si="5"/>
        <v>5700</v>
      </c>
      <c r="O318" s="88"/>
      <c r="P318" s="88">
        <f>P325+P332+P338+P344+P350+P357+P363+P369+P375+P381+P387+P394+P401</f>
        <v>190</v>
      </c>
      <c r="Q318" s="88"/>
      <c r="R318" s="88"/>
    </row>
    <row r="319" spans="1:18" ht="12.75" customHeight="1">
      <c r="A319" s="365"/>
      <c r="B319" s="184"/>
      <c r="C319" s="184"/>
      <c r="D319" s="184"/>
      <c r="E319" s="184"/>
      <c r="F319" s="184"/>
      <c r="G319" s="184"/>
      <c r="H319" s="184"/>
      <c r="I319" s="184"/>
      <c r="J319" s="184"/>
      <c r="K319" s="236"/>
      <c r="L319" s="214">
        <v>2015</v>
      </c>
      <c r="M319" s="88">
        <f>M326+M333+M339+M345+M351+M358+M364+M370+M376+M382+M388+M395+M402</f>
        <v>5740</v>
      </c>
      <c r="N319" s="88">
        <f>N326+N333+N339+N345+N351+N358+N364+N370+N376+N382+N388+N395+N402</f>
        <v>5700</v>
      </c>
      <c r="O319" s="88"/>
      <c r="P319" s="88">
        <f>P326+P333+P339+P345+P351+P358+P364+P370+P376+P382+P388+P395+P402</f>
        <v>40</v>
      </c>
      <c r="Q319" s="88"/>
      <c r="R319" s="88"/>
    </row>
    <row r="320" spans="1:18" ht="68.25" customHeight="1" hidden="1">
      <c r="A320" s="368"/>
      <c r="B320" s="110"/>
      <c r="C320" s="110"/>
      <c r="D320" s="110"/>
      <c r="E320" s="110"/>
      <c r="F320" s="110"/>
      <c r="G320" s="110"/>
      <c r="H320" s="110"/>
      <c r="I320" s="110"/>
      <c r="J320" s="111"/>
      <c r="K320" s="237"/>
      <c r="L320" s="223"/>
      <c r="M320" s="112"/>
      <c r="N320" s="112"/>
      <c r="O320" s="112"/>
      <c r="P320" s="113"/>
      <c r="Q320" s="113"/>
      <c r="R320" s="113"/>
    </row>
    <row r="321" spans="1:18" ht="12.75" customHeight="1">
      <c r="A321" s="406"/>
      <c r="B321" s="349" t="s">
        <v>14</v>
      </c>
      <c r="C321" s="396">
        <v>6</v>
      </c>
      <c r="D321" s="396">
        <v>1</v>
      </c>
      <c r="E321" s="376">
        <v>1</v>
      </c>
      <c r="F321" s="376">
        <v>1</v>
      </c>
      <c r="G321" s="376">
        <v>1</v>
      </c>
      <c r="H321" s="376">
        <v>1</v>
      </c>
      <c r="I321" s="376">
        <v>1</v>
      </c>
      <c r="J321" s="350" t="s">
        <v>269</v>
      </c>
      <c r="K321" s="408" t="s">
        <v>236</v>
      </c>
      <c r="L321" s="224">
        <v>2010</v>
      </c>
      <c r="M321" s="114">
        <v>1020</v>
      </c>
      <c r="N321" s="114">
        <v>1000</v>
      </c>
      <c r="O321" s="114"/>
      <c r="P321" s="114">
        <v>20</v>
      </c>
      <c r="Q321" s="114"/>
      <c r="R321" s="114"/>
    </row>
    <row r="322" spans="1:18" ht="12.75">
      <c r="A322" s="406"/>
      <c r="B322" s="349"/>
      <c r="C322" s="397"/>
      <c r="D322" s="397"/>
      <c r="E322" s="376"/>
      <c r="F322" s="376"/>
      <c r="G322" s="376"/>
      <c r="H322" s="376"/>
      <c r="I322" s="376"/>
      <c r="J322" s="350"/>
      <c r="K322" s="409"/>
      <c r="L322" s="224">
        <v>2011</v>
      </c>
      <c r="M322" s="114">
        <v>1120</v>
      </c>
      <c r="N322" s="114">
        <v>1100</v>
      </c>
      <c r="O322" s="114"/>
      <c r="P322" s="114">
        <v>20</v>
      </c>
      <c r="Q322" s="114"/>
      <c r="R322" s="114"/>
    </row>
    <row r="323" spans="1:18" ht="12.75">
      <c r="A323" s="406"/>
      <c r="B323" s="349"/>
      <c r="C323" s="397"/>
      <c r="D323" s="397"/>
      <c r="E323" s="376"/>
      <c r="F323" s="376"/>
      <c r="G323" s="376"/>
      <c r="H323" s="376"/>
      <c r="I323" s="376"/>
      <c r="J323" s="350"/>
      <c r="K323" s="409"/>
      <c r="L323" s="224">
        <v>2012</v>
      </c>
      <c r="M323" s="114">
        <v>1220</v>
      </c>
      <c r="N323" s="114">
        <v>1200</v>
      </c>
      <c r="O323" s="114"/>
      <c r="P323" s="114">
        <v>20</v>
      </c>
      <c r="Q323" s="114"/>
      <c r="R323" s="114"/>
    </row>
    <row r="324" spans="1:18" ht="12.75">
      <c r="A324" s="406"/>
      <c r="B324" s="349"/>
      <c r="C324" s="397"/>
      <c r="D324" s="397"/>
      <c r="E324" s="376"/>
      <c r="F324" s="376"/>
      <c r="G324" s="376"/>
      <c r="H324" s="376"/>
      <c r="I324" s="376"/>
      <c r="J324" s="350"/>
      <c r="K324" s="409"/>
      <c r="L324" s="224">
        <v>2013</v>
      </c>
      <c r="M324" s="114">
        <v>1320</v>
      </c>
      <c r="N324" s="114">
        <v>1300</v>
      </c>
      <c r="O324" s="114"/>
      <c r="P324" s="114">
        <v>20</v>
      </c>
      <c r="Q324" s="114"/>
      <c r="R324" s="114"/>
    </row>
    <row r="325" spans="1:18" ht="12.75">
      <c r="A325" s="406"/>
      <c r="B325" s="349"/>
      <c r="C325" s="397"/>
      <c r="D325" s="397"/>
      <c r="E325" s="376"/>
      <c r="F325" s="376"/>
      <c r="G325" s="376"/>
      <c r="H325" s="376"/>
      <c r="I325" s="376"/>
      <c r="J325" s="350"/>
      <c r="K325" s="409"/>
      <c r="L325" s="224">
        <v>2014</v>
      </c>
      <c r="M325" s="114">
        <v>1320</v>
      </c>
      <c r="N325" s="114">
        <v>1300</v>
      </c>
      <c r="O325" s="114"/>
      <c r="P325" s="114">
        <v>20</v>
      </c>
      <c r="Q325" s="114"/>
      <c r="R325" s="114"/>
    </row>
    <row r="326" spans="1:18" ht="12.75">
      <c r="A326" s="406"/>
      <c r="B326" s="349"/>
      <c r="C326" s="398"/>
      <c r="D326" s="398"/>
      <c r="E326" s="376"/>
      <c r="F326" s="376"/>
      <c r="G326" s="376"/>
      <c r="H326" s="376"/>
      <c r="I326" s="376"/>
      <c r="J326" s="350"/>
      <c r="K326" s="410"/>
      <c r="L326" s="224">
        <v>2015</v>
      </c>
      <c r="M326" s="114">
        <v>1320</v>
      </c>
      <c r="N326" s="114">
        <v>1300</v>
      </c>
      <c r="O326" s="114"/>
      <c r="P326" s="114">
        <v>20</v>
      </c>
      <c r="Q326" s="114"/>
      <c r="R326" s="114"/>
    </row>
    <row r="327" spans="1:18" ht="61.5" customHeight="1">
      <c r="A327" s="21" t="s">
        <v>185</v>
      </c>
      <c r="B327" s="20"/>
      <c r="C327" s="20"/>
      <c r="D327" s="20"/>
      <c r="E327" s="85"/>
      <c r="F327" s="115"/>
      <c r="G327" s="115"/>
      <c r="H327" s="115"/>
      <c r="I327" s="115"/>
      <c r="J327" s="75"/>
      <c r="K327" s="77"/>
      <c r="L327" s="225"/>
      <c r="M327" s="113"/>
      <c r="N327" s="113"/>
      <c r="O327" s="113"/>
      <c r="P327" s="113"/>
      <c r="Q327" s="113"/>
      <c r="R327" s="113"/>
    </row>
    <row r="328" spans="1:18" ht="18.75" customHeight="1">
      <c r="A328" s="406" t="s">
        <v>158</v>
      </c>
      <c r="B328" s="406" t="s">
        <v>14</v>
      </c>
      <c r="C328" s="399">
        <v>9</v>
      </c>
      <c r="D328" s="399">
        <v>1.5</v>
      </c>
      <c r="E328" s="406">
        <v>1.5</v>
      </c>
      <c r="F328" s="406">
        <v>1.5</v>
      </c>
      <c r="G328" s="399">
        <v>1.5</v>
      </c>
      <c r="H328" s="406">
        <v>1.5</v>
      </c>
      <c r="I328" s="406">
        <v>1.5</v>
      </c>
      <c r="J328" s="423" t="s">
        <v>270</v>
      </c>
      <c r="K328" s="408" t="s">
        <v>236</v>
      </c>
      <c r="L328" s="198">
        <v>2010</v>
      </c>
      <c r="M328" s="149">
        <f aca="true" t="shared" si="6" ref="M328:M333">SUM(N328:R328)</f>
        <v>1000</v>
      </c>
      <c r="N328" s="149">
        <v>1000</v>
      </c>
      <c r="O328" s="149"/>
      <c r="P328" s="149"/>
      <c r="Q328" s="149"/>
      <c r="R328" s="149"/>
    </row>
    <row r="329" spans="1:18" ht="12.75">
      <c r="A329" s="406"/>
      <c r="B329" s="406"/>
      <c r="C329" s="400"/>
      <c r="D329" s="400"/>
      <c r="E329" s="406"/>
      <c r="F329" s="406"/>
      <c r="G329" s="400"/>
      <c r="H329" s="406"/>
      <c r="I329" s="406"/>
      <c r="J329" s="424"/>
      <c r="K329" s="409"/>
      <c r="L329" s="198">
        <v>2011</v>
      </c>
      <c r="M329" s="149">
        <f t="shared" si="6"/>
        <v>1500</v>
      </c>
      <c r="N329" s="149">
        <v>1500</v>
      </c>
      <c r="O329" s="149"/>
      <c r="P329" s="149"/>
      <c r="Q329" s="149"/>
      <c r="R329" s="149"/>
    </row>
    <row r="330" spans="1:18" ht="12.75">
      <c r="A330" s="406"/>
      <c r="B330" s="406"/>
      <c r="C330" s="400"/>
      <c r="D330" s="400"/>
      <c r="E330" s="406"/>
      <c r="F330" s="406"/>
      <c r="G330" s="400"/>
      <c r="H330" s="406"/>
      <c r="I330" s="406"/>
      <c r="J330" s="424"/>
      <c r="K330" s="409"/>
      <c r="L330" s="198">
        <v>2012</v>
      </c>
      <c r="M330" s="149">
        <f t="shared" si="6"/>
        <v>1500</v>
      </c>
      <c r="N330" s="149">
        <v>1500</v>
      </c>
      <c r="O330" s="149"/>
      <c r="P330" s="149"/>
      <c r="Q330" s="149"/>
      <c r="R330" s="149"/>
    </row>
    <row r="331" spans="1:18" ht="12.75">
      <c r="A331" s="406"/>
      <c r="B331" s="406"/>
      <c r="C331" s="400"/>
      <c r="D331" s="400"/>
      <c r="E331" s="406"/>
      <c r="F331" s="406"/>
      <c r="G331" s="400"/>
      <c r="H331" s="406"/>
      <c r="I331" s="406"/>
      <c r="J331" s="424"/>
      <c r="K331" s="409"/>
      <c r="L331" s="198">
        <v>2013</v>
      </c>
      <c r="M331" s="149">
        <f t="shared" si="6"/>
        <v>1500</v>
      </c>
      <c r="N331" s="149">
        <v>1500</v>
      </c>
      <c r="O331" s="149"/>
      <c r="P331" s="149"/>
      <c r="Q331" s="149"/>
      <c r="R331" s="149"/>
    </row>
    <row r="332" spans="1:18" ht="12.75">
      <c r="A332" s="406"/>
      <c r="B332" s="406"/>
      <c r="C332" s="400"/>
      <c r="D332" s="400"/>
      <c r="E332" s="406"/>
      <c r="F332" s="406"/>
      <c r="G332" s="400"/>
      <c r="H332" s="406"/>
      <c r="I332" s="406"/>
      <c r="J332" s="424"/>
      <c r="K332" s="409"/>
      <c r="L332" s="198">
        <v>2014</v>
      </c>
      <c r="M332" s="149">
        <f t="shared" si="6"/>
        <v>1500</v>
      </c>
      <c r="N332" s="149">
        <v>1500</v>
      </c>
      <c r="O332" s="149"/>
      <c r="P332" s="149"/>
      <c r="Q332" s="149"/>
      <c r="R332" s="149"/>
    </row>
    <row r="333" spans="1:18" ht="12.75" customHeight="1">
      <c r="A333" s="406"/>
      <c r="B333" s="406"/>
      <c r="C333" s="401"/>
      <c r="D333" s="401"/>
      <c r="E333" s="406"/>
      <c r="F333" s="406"/>
      <c r="G333" s="401"/>
      <c r="H333" s="406"/>
      <c r="I333" s="406"/>
      <c r="J333" s="425"/>
      <c r="K333" s="410"/>
      <c r="L333" s="198">
        <v>2015</v>
      </c>
      <c r="M333" s="149">
        <f t="shared" si="6"/>
        <v>1500</v>
      </c>
      <c r="N333" s="149">
        <v>1500</v>
      </c>
      <c r="O333" s="149"/>
      <c r="P333" s="149"/>
      <c r="Q333" s="149"/>
      <c r="R333" s="149"/>
    </row>
    <row r="334" spans="1:18" ht="18.75" customHeight="1">
      <c r="A334" s="406" t="s">
        <v>157</v>
      </c>
      <c r="B334" s="407" t="s">
        <v>14</v>
      </c>
      <c r="C334" s="399">
        <v>15</v>
      </c>
      <c r="D334" s="399">
        <v>2.5</v>
      </c>
      <c r="E334" s="406">
        <v>2.5</v>
      </c>
      <c r="F334" s="399">
        <v>2.5</v>
      </c>
      <c r="G334" s="406">
        <v>2.5</v>
      </c>
      <c r="H334" s="399">
        <v>2.5</v>
      </c>
      <c r="I334" s="406">
        <v>2.5</v>
      </c>
      <c r="J334" s="423" t="s">
        <v>270</v>
      </c>
      <c r="K334" s="408" t="s">
        <v>236</v>
      </c>
      <c r="L334" s="198">
        <v>2010</v>
      </c>
      <c r="M334" s="149">
        <v>1000</v>
      </c>
      <c r="N334" s="149">
        <v>1000</v>
      </c>
      <c r="O334" s="149"/>
      <c r="P334" s="149"/>
      <c r="Q334" s="149"/>
      <c r="R334" s="149"/>
    </row>
    <row r="335" spans="1:18" ht="12.75">
      <c r="A335" s="406"/>
      <c r="B335" s="407"/>
      <c r="C335" s="400"/>
      <c r="D335" s="400"/>
      <c r="E335" s="406"/>
      <c r="F335" s="400"/>
      <c r="G335" s="406"/>
      <c r="H335" s="400"/>
      <c r="I335" s="406"/>
      <c r="J335" s="424"/>
      <c r="K335" s="409"/>
      <c r="L335" s="198">
        <v>2011</v>
      </c>
      <c r="M335" s="149">
        <f>SUM(N335:R335)</f>
        <v>2300</v>
      </c>
      <c r="N335" s="149">
        <v>2300</v>
      </c>
      <c r="O335" s="149"/>
      <c r="P335" s="149"/>
      <c r="Q335" s="149"/>
      <c r="R335" s="149"/>
    </row>
    <row r="336" spans="1:18" ht="12.75">
      <c r="A336" s="406"/>
      <c r="B336" s="407"/>
      <c r="C336" s="400"/>
      <c r="D336" s="400"/>
      <c r="E336" s="406"/>
      <c r="F336" s="400"/>
      <c r="G336" s="406"/>
      <c r="H336" s="400"/>
      <c r="I336" s="406"/>
      <c r="J336" s="424"/>
      <c r="K336" s="409"/>
      <c r="L336" s="198">
        <v>2012</v>
      </c>
      <c r="M336" s="149">
        <f>SUM(N336:R336)</f>
        <v>2300</v>
      </c>
      <c r="N336" s="149">
        <v>2300</v>
      </c>
      <c r="O336" s="149"/>
      <c r="P336" s="149"/>
      <c r="Q336" s="149"/>
      <c r="R336" s="149"/>
    </row>
    <row r="337" spans="1:18" ht="12.75">
      <c r="A337" s="406"/>
      <c r="B337" s="407"/>
      <c r="C337" s="400"/>
      <c r="D337" s="400"/>
      <c r="E337" s="406"/>
      <c r="F337" s="400"/>
      <c r="G337" s="406"/>
      <c r="H337" s="400"/>
      <c r="I337" s="406"/>
      <c r="J337" s="424"/>
      <c r="K337" s="409"/>
      <c r="L337" s="198">
        <v>2013</v>
      </c>
      <c r="M337" s="149">
        <f>SUM(N337:R337)</f>
        <v>2300</v>
      </c>
      <c r="N337" s="149">
        <v>2300</v>
      </c>
      <c r="O337" s="149"/>
      <c r="P337" s="149"/>
      <c r="Q337" s="149"/>
      <c r="R337" s="149"/>
    </row>
    <row r="338" spans="1:18" ht="12.75">
      <c r="A338" s="406"/>
      <c r="B338" s="407"/>
      <c r="C338" s="400"/>
      <c r="D338" s="400"/>
      <c r="E338" s="406"/>
      <c r="F338" s="400"/>
      <c r="G338" s="406"/>
      <c r="H338" s="400"/>
      <c r="I338" s="406"/>
      <c r="J338" s="424"/>
      <c r="K338" s="409"/>
      <c r="L338" s="198">
        <v>2014</v>
      </c>
      <c r="M338" s="149">
        <f>SUM(N338:R338)</f>
        <v>2300</v>
      </c>
      <c r="N338" s="149">
        <v>2300</v>
      </c>
      <c r="O338" s="149"/>
      <c r="P338" s="149"/>
      <c r="Q338" s="149"/>
      <c r="R338" s="149"/>
    </row>
    <row r="339" spans="1:18" ht="11.25" customHeight="1">
      <c r="A339" s="406"/>
      <c r="B339" s="407"/>
      <c r="C339" s="401"/>
      <c r="D339" s="401"/>
      <c r="E339" s="406"/>
      <c r="F339" s="401"/>
      <c r="G339" s="406"/>
      <c r="H339" s="401"/>
      <c r="I339" s="406"/>
      <c r="J339" s="425"/>
      <c r="K339" s="410"/>
      <c r="L339" s="198">
        <v>2015</v>
      </c>
      <c r="M339" s="149">
        <f>SUM(N339:R339)</f>
        <v>2300</v>
      </c>
      <c r="N339" s="149">
        <v>2300</v>
      </c>
      <c r="O339" s="149"/>
      <c r="P339" s="149"/>
      <c r="Q339" s="149"/>
      <c r="R339" s="149"/>
    </row>
    <row r="340" spans="1:18" ht="12.75" customHeight="1">
      <c r="A340" s="406" t="s">
        <v>69</v>
      </c>
      <c r="B340" s="311" t="s">
        <v>14</v>
      </c>
      <c r="C340" s="311">
        <v>3.19</v>
      </c>
      <c r="D340" s="311"/>
      <c r="E340" s="311">
        <v>1.06</v>
      </c>
      <c r="F340" s="311">
        <v>1.06</v>
      </c>
      <c r="G340" s="311">
        <v>1.06</v>
      </c>
      <c r="H340" s="311"/>
      <c r="I340" s="311"/>
      <c r="J340" s="302" t="s">
        <v>271</v>
      </c>
      <c r="K340" s="408" t="s">
        <v>236</v>
      </c>
      <c r="L340" s="5">
        <v>2010</v>
      </c>
      <c r="M340" s="154"/>
      <c r="N340" s="154"/>
      <c r="O340" s="154"/>
      <c r="P340" s="154"/>
      <c r="Q340" s="154"/>
      <c r="R340" s="154"/>
    </row>
    <row r="341" spans="1:18" ht="12.75">
      <c r="A341" s="406"/>
      <c r="B341" s="311"/>
      <c r="C341" s="311"/>
      <c r="D341" s="311"/>
      <c r="E341" s="311"/>
      <c r="F341" s="311"/>
      <c r="G341" s="311"/>
      <c r="H341" s="311"/>
      <c r="I341" s="311"/>
      <c r="J341" s="302"/>
      <c r="K341" s="409"/>
      <c r="L341" s="5">
        <v>2011</v>
      </c>
      <c r="M341" s="154">
        <v>630</v>
      </c>
      <c r="N341" s="154"/>
      <c r="O341" s="154"/>
      <c r="P341" s="154">
        <v>630</v>
      </c>
      <c r="Q341" s="154"/>
      <c r="R341" s="154"/>
    </row>
    <row r="342" spans="1:18" ht="12.75">
      <c r="A342" s="406"/>
      <c r="B342" s="311"/>
      <c r="C342" s="311"/>
      <c r="D342" s="311"/>
      <c r="E342" s="311"/>
      <c r="F342" s="311"/>
      <c r="G342" s="311"/>
      <c r="H342" s="311"/>
      <c r="I342" s="311"/>
      <c r="J342" s="302"/>
      <c r="K342" s="409"/>
      <c r="L342" s="5">
        <v>2012</v>
      </c>
      <c r="M342" s="154">
        <v>630</v>
      </c>
      <c r="N342" s="154"/>
      <c r="O342" s="154"/>
      <c r="P342" s="154">
        <v>630</v>
      </c>
      <c r="Q342" s="154"/>
      <c r="R342" s="154"/>
    </row>
    <row r="343" spans="1:18" ht="12.75">
      <c r="A343" s="406"/>
      <c r="B343" s="311"/>
      <c r="C343" s="311"/>
      <c r="D343" s="311"/>
      <c r="E343" s="311"/>
      <c r="F343" s="311"/>
      <c r="G343" s="311"/>
      <c r="H343" s="311"/>
      <c r="I343" s="311"/>
      <c r="J343" s="302"/>
      <c r="K343" s="409"/>
      <c r="L343" s="5">
        <v>2013</v>
      </c>
      <c r="M343" s="154">
        <v>630</v>
      </c>
      <c r="N343" s="154"/>
      <c r="O343" s="154"/>
      <c r="P343" s="154">
        <v>630</v>
      </c>
      <c r="Q343" s="154"/>
      <c r="R343" s="154"/>
    </row>
    <row r="344" spans="1:18" ht="12.75">
      <c r="A344" s="406"/>
      <c r="B344" s="311"/>
      <c r="C344" s="311"/>
      <c r="D344" s="311"/>
      <c r="E344" s="311"/>
      <c r="F344" s="311"/>
      <c r="G344" s="311"/>
      <c r="H344" s="311"/>
      <c r="I344" s="311"/>
      <c r="J344" s="302"/>
      <c r="K344" s="409"/>
      <c r="L344" s="5">
        <v>2014</v>
      </c>
      <c r="M344" s="154"/>
      <c r="N344" s="154"/>
      <c r="O344" s="154"/>
      <c r="P344" s="154"/>
      <c r="Q344" s="154"/>
      <c r="R344" s="154"/>
    </row>
    <row r="345" spans="1:18" ht="12.75">
      <c r="A345" s="406"/>
      <c r="B345" s="311"/>
      <c r="C345" s="311"/>
      <c r="D345" s="311"/>
      <c r="E345" s="311"/>
      <c r="F345" s="311"/>
      <c r="G345" s="311"/>
      <c r="H345" s="311"/>
      <c r="I345" s="311"/>
      <c r="J345" s="302"/>
      <c r="K345" s="410"/>
      <c r="L345" s="5">
        <v>2015</v>
      </c>
      <c r="M345" s="154"/>
      <c r="N345" s="154"/>
      <c r="O345" s="154"/>
      <c r="P345" s="154"/>
      <c r="Q345" s="154"/>
      <c r="R345" s="154"/>
    </row>
    <row r="346" spans="1:18" ht="12.75" customHeight="1">
      <c r="A346" s="406" t="s">
        <v>205</v>
      </c>
      <c r="B346" s="311" t="s">
        <v>14</v>
      </c>
      <c r="C346" s="311">
        <v>6.3</v>
      </c>
      <c r="D346" s="311">
        <v>6.3</v>
      </c>
      <c r="E346" s="311"/>
      <c r="F346" s="311"/>
      <c r="G346" s="311"/>
      <c r="H346" s="311"/>
      <c r="I346" s="311"/>
      <c r="J346" s="302" t="s">
        <v>271</v>
      </c>
      <c r="K346" s="408" t="s">
        <v>236</v>
      </c>
      <c r="L346" s="5">
        <v>2010</v>
      </c>
      <c r="M346" s="154">
        <v>366</v>
      </c>
      <c r="N346" s="154"/>
      <c r="O346" s="154"/>
      <c r="P346" s="154">
        <v>366</v>
      </c>
      <c r="Q346" s="154"/>
      <c r="R346" s="154"/>
    </row>
    <row r="347" spans="1:18" ht="12.75">
      <c r="A347" s="406"/>
      <c r="B347" s="311"/>
      <c r="C347" s="311"/>
      <c r="D347" s="311"/>
      <c r="E347" s="311"/>
      <c r="F347" s="311"/>
      <c r="G347" s="311"/>
      <c r="H347" s="311"/>
      <c r="I347" s="311"/>
      <c r="J347" s="302"/>
      <c r="K347" s="409"/>
      <c r="L347" s="5">
        <v>2011</v>
      </c>
      <c r="M347" s="154"/>
      <c r="N347" s="154"/>
      <c r="O347" s="154"/>
      <c r="P347" s="154"/>
      <c r="Q347" s="154"/>
      <c r="R347" s="154"/>
    </row>
    <row r="348" spans="1:18" ht="12.75">
      <c r="A348" s="406"/>
      <c r="B348" s="311"/>
      <c r="C348" s="311"/>
      <c r="D348" s="311"/>
      <c r="E348" s="311"/>
      <c r="F348" s="311"/>
      <c r="G348" s="311"/>
      <c r="H348" s="311"/>
      <c r="I348" s="311"/>
      <c r="J348" s="302"/>
      <c r="K348" s="409"/>
      <c r="L348" s="5">
        <v>2012</v>
      </c>
      <c r="M348" s="154"/>
      <c r="N348" s="154"/>
      <c r="O348" s="154"/>
      <c r="P348" s="154"/>
      <c r="Q348" s="154"/>
      <c r="R348" s="154"/>
    </row>
    <row r="349" spans="1:18" ht="12.75">
      <c r="A349" s="406"/>
      <c r="B349" s="311"/>
      <c r="C349" s="311"/>
      <c r="D349" s="311"/>
      <c r="E349" s="311"/>
      <c r="F349" s="311"/>
      <c r="G349" s="311"/>
      <c r="H349" s="311"/>
      <c r="I349" s="311"/>
      <c r="J349" s="302"/>
      <c r="K349" s="409"/>
      <c r="L349" s="5">
        <v>2013</v>
      </c>
      <c r="M349" s="154"/>
      <c r="N349" s="154"/>
      <c r="O349" s="154"/>
      <c r="P349" s="154"/>
      <c r="Q349" s="154"/>
      <c r="R349" s="154"/>
    </row>
    <row r="350" spans="1:18" ht="12.75">
      <c r="A350" s="406"/>
      <c r="B350" s="311"/>
      <c r="C350" s="311"/>
      <c r="D350" s="311"/>
      <c r="E350" s="311"/>
      <c r="F350" s="311"/>
      <c r="G350" s="311"/>
      <c r="H350" s="311"/>
      <c r="I350" s="311"/>
      <c r="J350" s="302"/>
      <c r="K350" s="409"/>
      <c r="L350" s="5">
        <v>2014</v>
      </c>
      <c r="M350" s="154"/>
      <c r="N350" s="154"/>
      <c r="O350" s="154"/>
      <c r="P350" s="154"/>
      <c r="Q350" s="154"/>
      <c r="R350" s="154"/>
    </row>
    <row r="351" spans="1:18" ht="12.75">
      <c r="A351" s="406"/>
      <c r="B351" s="311"/>
      <c r="C351" s="311"/>
      <c r="D351" s="311"/>
      <c r="E351" s="311"/>
      <c r="F351" s="311"/>
      <c r="G351" s="311"/>
      <c r="H351" s="311"/>
      <c r="I351" s="311"/>
      <c r="J351" s="302"/>
      <c r="K351" s="410"/>
      <c r="L351" s="5">
        <v>2015</v>
      </c>
      <c r="M351" s="154"/>
      <c r="N351" s="154"/>
      <c r="O351" s="154"/>
      <c r="P351" s="154"/>
      <c r="Q351" s="154"/>
      <c r="R351" s="154"/>
    </row>
    <row r="352" spans="1:18" ht="56.25" customHeight="1">
      <c r="A352" s="21" t="s">
        <v>183</v>
      </c>
      <c r="B352" s="20"/>
      <c r="C352" s="20"/>
      <c r="D352" s="20"/>
      <c r="E352" s="85"/>
      <c r="F352" s="115"/>
      <c r="G352" s="115"/>
      <c r="H352" s="115"/>
      <c r="I352" s="115"/>
      <c r="J352" s="75"/>
      <c r="K352" s="77"/>
      <c r="L352" s="108"/>
      <c r="M352" s="113"/>
      <c r="N352" s="113"/>
      <c r="O352" s="113"/>
      <c r="P352" s="113"/>
      <c r="Q352" s="113"/>
      <c r="R352" s="113"/>
    </row>
    <row r="353" spans="1:18" ht="13.5" customHeight="1">
      <c r="A353" s="399" t="s">
        <v>159</v>
      </c>
      <c r="B353" s="396" t="s">
        <v>14</v>
      </c>
      <c r="C353" s="396">
        <v>1.8</v>
      </c>
      <c r="D353" s="396"/>
      <c r="E353" s="396"/>
      <c r="F353" s="396"/>
      <c r="G353" s="396"/>
      <c r="H353" s="396">
        <v>1.8</v>
      </c>
      <c r="I353" s="396"/>
      <c r="J353" s="423" t="s">
        <v>160</v>
      </c>
      <c r="K353" s="408" t="s">
        <v>236</v>
      </c>
      <c r="L353" s="198">
        <v>2010</v>
      </c>
      <c r="M353" s="149">
        <v>356.083</v>
      </c>
      <c r="N353" s="149"/>
      <c r="O353" s="149"/>
      <c r="P353" s="149">
        <v>356.083</v>
      </c>
      <c r="Q353" s="149"/>
      <c r="R353" s="149"/>
    </row>
    <row r="354" spans="1:18" ht="13.5" customHeight="1">
      <c r="A354" s="400"/>
      <c r="B354" s="397"/>
      <c r="C354" s="397"/>
      <c r="D354" s="397"/>
      <c r="E354" s="397"/>
      <c r="F354" s="397"/>
      <c r="G354" s="397"/>
      <c r="H354" s="397"/>
      <c r="I354" s="397"/>
      <c r="J354" s="424"/>
      <c r="K354" s="409"/>
      <c r="L354" s="198">
        <v>2011</v>
      </c>
      <c r="M354" s="149"/>
      <c r="N354" s="149"/>
      <c r="O354" s="149"/>
      <c r="P354" s="149"/>
      <c r="Q354" s="149"/>
      <c r="R354" s="149"/>
    </row>
    <row r="355" spans="1:18" ht="13.5" customHeight="1">
      <c r="A355" s="400"/>
      <c r="B355" s="397"/>
      <c r="C355" s="397"/>
      <c r="D355" s="397"/>
      <c r="E355" s="397"/>
      <c r="F355" s="397"/>
      <c r="G355" s="397"/>
      <c r="H355" s="397"/>
      <c r="I355" s="397"/>
      <c r="J355" s="424"/>
      <c r="K355" s="409"/>
      <c r="L355" s="198">
        <v>2012</v>
      </c>
      <c r="M355" s="149">
        <f>SUM(N355:R355)</f>
        <v>150</v>
      </c>
      <c r="N355" s="149"/>
      <c r="O355" s="149"/>
      <c r="P355" s="149">
        <v>150</v>
      </c>
      <c r="Q355" s="149"/>
      <c r="R355" s="149"/>
    </row>
    <row r="356" spans="1:18" ht="13.5" customHeight="1">
      <c r="A356" s="400"/>
      <c r="B356" s="397"/>
      <c r="C356" s="397"/>
      <c r="D356" s="397"/>
      <c r="E356" s="397"/>
      <c r="F356" s="397"/>
      <c r="G356" s="397"/>
      <c r="H356" s="397"/>
      <c r="I356" s="397"/>
      <c r="J356" s="424"/>
      <c r="K356" s="409"/>
      <c r="L356" s="198">
        <v>2013</v>
      </c>
      <c r="M356" s="149">
        <f>SUM(N356:R356)</f>
        <v>150</v>
      </c>
      <c r="N356" s="149"/>
      <c r="O356" s="149"/>
      <c r="P356" s="149">
        <v>150</v>
      </c>
      <c r="Q356" s="149"/>
      <c r="R356" s="149"/>
    </row>
    <row r="357" spans="1:18" ht="13.5" customHeight="1">
      <c r="A357" s="400"/>
      <c r="B357" s="397"/>
      <c r="C357" s="397"/>
      <c r="D357" s="397"/>
      <c r="E357" s="397"/>
      <c r="F357" s="397"/>
      <c r="G357" s="397"/>
      <c r="H357" s="397"/>
      <c r="I357" s="397"/>
      <c r="J357" s="424"/>
      <c r="K357" s="409"/>
      <c r="L357" s="198">
        <v>2014</v>
      </c>
      <c r="M357" s="149">
        <f>SUM(N357:R357)</f>
        <v>150</v>
      </c>
      <c r="N357" s="149"/>
      <c r="O357" s="149"/>
      <c r="P357" s="149">
        <v>150</v>
      </c>
      <c r="Q357" s="149"/>
      <c r="R357" s="149"/>
    </row>
    <row r="358" spans="1:18" ht="13.5" customHeight="1">
      <c r="A358" s="401"/>
      <c r="B358" s="398"/>
      <c r="C358" s="398"/>
      <c r="D358" s="398"/>
      <c r="E358" s="398"/>
      <c r="F358" s="398"/>
      <c r="G358" s="398"/>
      <c r="H358" s="398"/>
      <c r="I358" s="398"/>
      <c r="J358" s="425"/>
      <c r="K358" s="410"/>
      <c r="L358" s="198">
        <v>2015</v>
      </c>
      <c r="M358" s="149"/>
      <c r="N358" s="149"/>
      <c r="O358" s="149"/>
      <c r="P358" s="149"/>
      <c r="Q358" s="149"/>
      <c r="R358" s="149"/>
    </row>
    <row r="359" spans="1:18" ht="13.5" customHeight="1">
      <c r="A359" s="399" t="s">
        <v>161</v>
      </c>
      <c r="B359" s="396" t="s">
        <v>14</v>
      </c>
      <c r="C359" s="396">
        <v>8</v>
      </c>
      <c r="D359" s="396"/>
      <c r="E359" s="396">
        <v>2</v>
      </c>
      <c r="F359" s="396">
        <v>2</v>
      </c>
      <c r="G359" s="396">
        <v>2</v>
      </c>
      <c r="H359" s="396">
        <v>2</v>
      </c>
      <c r="I359" s="396">
        <v>1</v>
      </c>
      <c r="J359" s="423" t="s">
        <v>162</v>
      </c>
      <c r="K359" s="408" t="s">
        <v>236</v>
      </c>
      <c r="L359" s="198">
        <v>2010</v>
      </c>
      <c r="M359" s="149"/>
      <c r="N359" s="149"/>
      <c r="O359" s="149"/>
      <c r="P359" s="149"/>
      <c r="Q359" s="149"/>
      <c r="R359" s="149"/>
    </row>
    <row r="360" spans="1:18" ht="13.5" customHeight="1">
      <c r="A360" s="400"/>
      <c r="B360" s="397"/>
      <c r="C360" s="397"/>
      <c r="D360" s="397"/>
      <c r="E360" s="397"/>
      <c r="F360" s="397"/>
      <c r="G360" s="397"/>
      <c r="H360" s="397"/>
      <c r="I360" s="397"/>
      <c r="J360" s="424"/>
      <c r="K360" s="409"/>
      <c r="L360" s="198">
        <v>2011</v>
      </c>
      <c r="M360" s="149">
        <f>SUM(N360:R360)</f>
        <v>325</v>
      </c>
      <c r="N360" s="149">
        <v>300</v>
      </c>
      <c r="O360" s="149"/>
      <c r="P360" s="149">
        <v>25</v>
      </c>
      <c r="Q360" s="149"/>
      <c r="R360" s="149"/>
    </row>
    <row r="361" spans="1:18" ht="13.5" customHeight="1">
      <c r="A361" s="400"/>
      <c r="B361" s="397"/>
      <c r="C361" s="397"/>
      <c r="D361" s="397"/>
      <c r="E361" s="397"/>
      <c r="F361" s="397"/>
      <c r="G361" s="397"/>
      <c r="H361" s="397"/>
      <c r="I361" s="397"/>
      <c r="J361" s="424"/>
      <c r="K361" s="409"/>
      <c r="L361" s="198">
        <v>2012</v>
      </c>
      <c r="M361" s="149">
        <f>SUM(N361:R361)</f>
        <v>325</v>
      </c>
      <c r="N361" s="149">
        <v>300</v>
      </c>
      <c r="O361" s="149"/>
      <c r="P361" s="149">
        <v>25</v>
      </c>
      <c r="Q361" s="149"/>
      <c r="R361" s="149"/>
    </row>
    <row r="362" spans="1:18" ht="13.5" customHeight="1">
      <c r="A362" s="400"/>
      <c r="B362" s="397"/>
      <c r="C362" s="397"/>
      <c r="D362" s="397"/>
      <c r="E362" s="397"/>
      <c r="F362" s="397"/>
      <c r="G362" s="397"/>
      <c r="H362" s="397"/>
      <c r="I362" s="397"/>
      <c r="J362" s="424"/>
      <c r="K362" s="409"/>
      <c r="L362" s="198">
        <v>2013</v>
      </c>
      <c r="M362" s="149">
        <f>SUM(N362:R362)</f>
        <v>325</v>
      </c>
      <c r="N362" s="149">
        <v>300</v>
      </c>
      <c r="O362" s="149"/>
      <c r="P362" s="149">
        <v>25</v>
      </c>
      <c r="Q362" s="149"/>
      <c r="R362" s="149"/>
    </row>
    <row r="363" spans="1:18" ht="13.5" customHeight="1">
      <c r="A363" s="400"/>
      <c r="B363" s="397"/>
      <c r="C363" s="397"/>
      <c r="D363" s="397"/>
      <c r="E363" s="397"/>
      <c r="F363" s="397"/>
      <c r="G363" s="397"/>
      <c r="H363" s="397"/>
      <c r="I363" s="397"/>
      <c r="J363" s="424"/>
      <c r="K363" s="409"/>
      <c r="L363" s="198">
        <v>2014</v>
      </c>
      <c r="M363" s="149">
        <f>SUM(N363:R363)</f>
        <v>155</v>
      </c>
      <c r="N363" s="149">
        <v>150</v>
      </c>
      <c r="O363" s="149"/>
      <c r="P363" s="149">
        <v>5</v>
      </c>
      <c r="Q363" s="149"/>
      <c r="R363" s="149"/>
    </row>
    <row r="364" spans="1:18" ht="55.5" customHeight="1">
      <c r="A364" s="401"/>
      <c r="B364" s="398"/>
      <c r="C364" s="398"/>
      <c r="D364" s="398"/>
      <c r="E364" s="398"/>
      <c r="F364" s="398"/>
      <c r="G364" s="398"/>
      <c r="H364" s="398"/>
      <c r="I364" s="398"/>
      <c r="J364" s="425"/>
      <c r="K364" s="410"/>
      <c r="L364" s="198">
        <v>2015</v>
      </c>
      <c r="M364" s="149">
        <f>SUM(N364:R364)</f>
        <v>155</v>
      </c>
      <c r="N364" s="149">
        <v>150</v>
      </c>
      <c r="O364" s="149"/>
      <c r="P364" s="149">
        <v>5</v>
      </c>
      <c r="Q364" s="149"/>
      <c r="R364" s="149"/>
    </row>
    <row r="365" spans="1:18" ht="13.5" customHeight="1">
      <c r="A365" s="399" t="s">
        <v>163</v>
      </c>
      <c r="B365" s="396" t="s">
        <v>14</v>
      </c>
      <c r="C365" s="396">
        <v>6</v>
      </c>
      <c r="D365" s="396"/>
      <c r="E365" s="396">
        <v>2</v>
      </c>
      <c r="F365" s="396">
        <v>1</v>
      </c>
      <c r="G365" s="396">
        <v>1</v>
      </c>
      <c r="H365" s="396">
        <v>1</v>
      </c>
      <c r="I365" s="396">
        <v>1</v>
      </c>
      <c r="J365" s="423" t="s">
        <v>162</v>
      </c>
      <c r="K365" s="408" t="s">
        <v>236</v>
      </c>
      <c r="L365" s="198">
        <v>2010</v>
      </c>
      <c r="M365" s="149"/>
      <c r="N365" s="149"/>
      <c r="O365" s="149"/>
      <c r="P365" s="149"/>
      <c r="Q365" s="149"/>
      <c r="R365" s="149"/>
    </row>
    <row r="366" spans="1:18" ht="13.5" customHeight="1">
      <c r="A366" s="400"/>
      <c r="B366" s="397"/>
      <c r="C366" s="397"/>
      <c r="D366" s="397"/>
      <c r="E366" s="397"/>
      <c r="F366" s="397"/>
      <c r="G366" s="397"/>
      <c r="H366" s="397"/>
      <c r="I366" s="397"/>
      <c r="J366" s="424"/>
      <c r="K366" s="409"/>
      <c r="L366" s="198">
        <v>2011</v>
      </c>
      <c r="M366" s="149">
        <f>SUM(N366:R366)</f>
        <v>270</v>
      </c>
      <c r="N366" s="149">
        <v>250</v>
      </c>
      <c r="O366" s="149"/>
      <c r="P366" s="149">
        <v>20</v>
      </c>
      <c r="Q366" s="149"/>
      <c r="R366" s="149"/>
    </row>
    <row r="367" spans="1:18" ht="13.5" customHeight="1">
      <c r="A367" s="400"/>
      <c r="B367" s="397"/>
      <c r="C367" s="397"/>
      <c r="D367" s="397"/>
      <c r="E367" s="397"/>
      <c r="F367" s="397"/>
      <c r="G367" s="397"/>
      <c r="H367" s="397"/>
      <c r="I367" s="397"/>
      <c r="J367" s="424"/>
      <c r="K367" s="409"/>
      <c r="L367" s="198">
        <v>2012</v>
      </c>
      <c r="M367" s="149">
        <f>SUM(N367:R367)</f>
        <v>215</v>
      </c>
      <c r="N367" s="149">
        <v>200</v>
      </c>
      <c r="O367" s="149"/>
      <c r="P367" s="149">
        <v>15</v>
      </c>
      <c r="Q367" s="149"/>
      <c r="R367" s="149"/>
    </row>
    <row r="368" spans="1:18" ht="13.5" customHeight="1">
      <c r="A368" s="400"/>
      <c r="B368" s="397"/>
      <c r="C368" s="397"/>
      <c r="D368" s="397"/>
      <c r="E368" s="397"/>
      <c r="F368" s="397"/>
      <c r="G368" s="397"/>
      <c r="H368" s="397"/>
      <c r="I368" s="397"/>
      <c r="J368" s="424"/>
      <c r="K368" s="409"/>
      <c r="L368" s="198">
        <v>2013</v>
      </c>
      <c r="M368" s="149">
        <f>SUM(N368:R368)</f>
        <v>215</v>
      </c>
      <c r="N368" s="149">
        <v>200</v>
      </c>
      <c r="O368" s="149"/>
      <c r="P368" s="149">
        <v>15</v>
      </c>
      <c r="Q368" s="149"/>
      <c r="R368" s="149"/>
    </row>
    <row r="369" spans="1:18" ht="13.5" customHeight="1">
      <c r="A369" s="400"/>
      <c r="B369" s="397"/>
      <c r="C369" s="397"/>
      <c r="D369" s="397"/>
      <c r="E369" s="397"/>
      <c r="F369" s="397"/>
      <c r="G369" s="397"/>
      <c r="H369" s="397"/>
      <c r="I369" s="397"/>
      <c r="J369" s="424"/>
      <c r="K369" s="409"/>
      <c r="L369" s="198">
        <v>2014</v>
      </c>
      <c r="M369" s="149">
        <f>SUM(N369:R369)</f>
        <v>155</v>
      </c>
      <c r="N369" s="149">
        <v>150</v>
      </c>
      <c r="O369" s="149"/>
      <c r="P369" s="149">
        <v>5</v>
      </c>
      <c r="Q369" s="149"/>
      <c r="R369" s="149"/>
    </row>
    <row r="370" spans="1:18" ht="14.25" customHeight="1">
      <c r="A370" s="401"/>
      <c r="B370" s="398"/>
      <c r="C370" s="398"/>
      <c r="D370" s="398"/>
      <c r="E370" s="398"/>
      <c r="F370" s="398"/>
      <c r="G370" s="398"/>
      <c r="H370" s="398"/>
      <c r="I370" s="398"/>
      <c r="J370" s="425"/>
      <c r="K370" s="410"/>
      <c r="L370" s="198">
        <v>2015</v>
      </c>
      <c r="M370" s="149">
        <f>SUM(N370:R370)</f>
        <v>155</v>
      </c>
      <c r="N370" s="149">
        <v>150</v>
      </c>
      <c r="O370" s="149"/>
      <c r="P370" s="149">
        <v>5</v>
      </c>
      <c r="Q370" s="149"/>
      <c r="R370" s="149"/>
    </row>
    <row r="371" spans="1:18" ht="13.5" customHeight="1">
      <c r="A371" s="399" t="s">
        <v>164</v>
      </c>
      <c r="B371" s="396" t="s">
        <v>14</v>
      </c>
      <c r="C371" s="396">
        <v>3.2</v>
      </c>
      <c r="D371" s="396"/>
      <c r="E371" s="396"/>
      <c r="F371" s="396"/>
      <c r="G371" s="396">
        <v>1.2</v>
      </c>
      <c r="H371" s="396">
        <v>1</v>
      </c>
      <c r="I371" s="396">
        <v>1</v>
      </c>
      <c r="J371" s="423" t="s">
        <v>162</v>
      </c>
      <c r="K371" s="408" t="s">
        <v>236</v>
      </c>
      <c r="L371" s="198">
        <v>2010</v>
      </c>
      <c r="M371" s="149"/>
      <c r="N371" s="149"/>
      <c r="O371" s="149"/>
      <c r="P371" s="149"/>
      <c r="Q371" s="149"/>
      <c r="R371" s="149"/>
    </row>
    <row r="372" spans="1:18" ht="13.5" customHeight="1">
      <c r="A372" s="400"/>
      <c r="B372" s="397"/>
      <c r="C372" s="397"/>
      <c r="D372" s="397"/>
      <c r="E372" s="397"/>
      <c r="F372" s="397"/>
      <c r="G372" s="397"/>
      <c r="H372" s="397"/>
      <c r="I372" s="397"/>
      <c r="J372" s="424"/>
      <c r="K372" s="409"/>
      <c r="L372" s="198">
        <v>2011</v>
      </c>
      <c r="M372" s="149"/>
      <c r="N372" s="149"/>
      <c r="O372" s="149"/>
      <c r="P372" s="149"/>
      <c r="Q372" s="149"/>
      <c r="R372" s="149"/>
    </row>
    <row r="373" spans="1:18" ht="13.5" customHeight="1">
      <c r="A373" s="400"/>
      <c r="B373" s="397"/>
      <c r="C373" s="397"/>
      <c r="D373" s="397"/>
      <c r="E373" s="397"/>
      <c r="F373" s="397"/>
      <c r="G373" s="397"/>
      <c r="H373" s="397"/>
      <c r="I373" s="397"/>
      <c r="J373" s="424"/>
      <c r="K373" s="409"/>
      <c r="L373" s="198">
        <v>2012</v>
      </c>
      <c r="M373" s="149"/>
      <c r="N373" s="149"/>
      <c r="O373" s="149"/>
      <c r="P373" s="149"/>
      <c r="Q373" s="149"/>
      <c r="R373" s="149"/>
    </row>
    <row r="374" spans="1:18" ht="13.5" customHeight="1">
      <c r="A374" s="400"/>
      <c r="B374" s="397"/>
      <c r="C374" s="397"/>
      <c r="D374" s="397"/>
      <c r="E374" s="397"/>
      <c r="F374" s="397"/>
      <c r="G374" s="397"/>
      <c r="H374" s="397"/>
      <c r="I374" s="397"/>
      <c r="J374" s="424"/>
      <c r="K374" s="409"/>
      <c r="L374" s="198">
        <v>2013</v>
      </c>
      <c r="M374" s="149">
        <f>SUM(N374:R374)</f>
        <v>325</v>
      </c>
      <c r="N374" s="149">
        <v>300</v>
      </c>
      <c r="O374" s="149"/>
      <c r="P374" s="149">
        <v>25</v>
      </c>
      <c r="Q374" s="149"/>
      <c r="R374" s="149"/>
    </row>
    <row r="375" spans="1:18" ht="13.5" customHeight="1">
      <c r="A375" s="400"/>
      <c r="B375" s="397"/>
      <c r="C375" s="397"/>
      <c r="D375" s="397"/>
      <c r="E375" s="397"/>
      <c r="F375" s="397"/>
      <c r="G375" s="397"/>
      <c r="H375" s="397"/>
      <c r="I375" s="397"/>
      <c r="J375" s="424"/>
      <c r="K375" s="409"/>
      <c r="L375" s="198">
        <v>2014</v>
      </c>
      <c r="M375" s="149">
        <f>SUM(N375:R375)</f>
        <v>155</v>
      </c>
      <c r="N375" s="149">
        <v>150</v>
      </c>
      <c r="O375" s="149"/>
      <c r="P375" s="149">
        <v>5</v>
      </c>
      <c r="Q375" s="149"/>
      <c r="R375" s="149"/>
    </row>
    <row r="376" spans="1:18" ht="13.5" customHeight="1">
      <c r="A376" s="401"/>
      <c r="B376" s="398"/>
      <c r="C376" s="398"/>
      <c r="D376" s="398"/>
      <c r="E376" s="398"/>
      <c r="F376" s="398"/>
      <c r="G376" s="398"/>
      <c r="H376" s="398"/>
      <c r="I376" s="398"/>
      <c r="J376" s="425"/>
      <c r="K376" s="410"/>
      <c r="L376" s="198">
        <v>2015</v>
      </c>
      <c r="M376" s="149">
        <f>SUM(N376:R376)</f>
        <v>155</v>
      </c>
      <c r="N376" s="149">
        <v>150</v>
      </c>
      <c r="O376" s="149"/>
      <c r="P376" s="149">
        <v>5</v>
      </c>
      <c r="Q376" s="149"/>
      <c r="R376" s="149"/>
    </row>
    <row r="377" spans="1:18" ht="13.5" customHeight="1">
      <c r="A377" s="399" t="s">
        <v>165</v>
      </c>
      <c r="B377" s="396" t="s">
        <v>14</v>
      </c>
      <c r="C377" s="396">
        <v>3</v>
      </c>
      <c r="D377" s="396"/>
      <c r="E377" s="396"/>
      <c r="F377" s="396"/>
      <c r="G377" s="396">
        <v>1</v>
      </c>
      <c r="H377" s="396">
        <v>1</v>
      </c>
      <c r="I377" s="396">
        <v>1</v>
      </c>
      <c r="J377" s="423" t="s">
        <v>162</v>
      </c>
      <c r="K377" s="408" t="s">
        <v>236</v>
      </c>
      <c r="L377" s="198">
        <v>2010</v>
      </c>
      <c r="M377" s="149"/>
      <c r="N377" s="149"/>
      <c r="O377" s="149"/>
      <c r="P377" s="149"/>
      <c r="Q377" s="149"/>
      <c r="R377" s="149"/>
    </row>
    <row r="378" spans="1:18" ht="13.5" customHeight="1">
      <c r="A378" s="400"/>
      <c r="B378" s="397"/>
      <c r="C378" s="397"/>
      <c r="D378" s="397"/>
      <c r="E378" s="397"/>
      <c r="F378" s="397"/>
      <c r="G378" s="397"/>
      <c r="H378" s="397"/>
      <c r="I378" s="397"/>
      <c r="J378" s="424"/>
      <c r="K378" s="409"/>
      <c r="L378" s="198">
        <v>2011</v>
      </c>
      <c r="M378" s="149"/>
      <c r="N378" s="149"/>
      <c r="O378" s="149"/>
      <c r="P378" s="149"/>
      <c r="Q378" s="149"/>
      <c r="R378" s="149"/>
    </row>
    <row r="379" spans="1:18" ht="13.5" customHeight="1">
      <c r="A379" s="400"/>
      <c r="B379" s="397"/>
      <c r="C379" s="397"/>
      <c r="D379" s="397"/>
      <c r="E379" s="397"/>
      <c r="F379" s="397"/>
      <c r="G379" s="397"/>
      <c r="H379" s="397"/>
      <c r="I379" s="397"/>
      <c r="J379" s="424"/>
      <c r="K379" s="409"/>
      <c r="L379" s="198">
        <v>2012</v>
      </c>
      <c r="M379" s="149"/>
      <c r="N379" s="149"/>
      <c r="O379" s="149"/>
      <c r="P379" s="149"/>
      <c r="Q379" s="149"/>
      <c r="R379" s="149"/>
    </row>
    <row r="380" spans="1:18" ht="13.5" customHeight="1">
      <c r="A380" s="400"/>
      <c r="B380" s="397"/>
      <c r="C380" s="397"/>
      <c r="D380" s="397"/>
      <c r="E380" s="397"/>
      <c r="F380" s="397"/>
      <c r="G380" s="397"/>
      <c r="H380" s="397"/>
      <c r="I380" s="397"/>
      <c r="J380" s="424"/>
      <c r="K380" s="409"/>
      <c r="L380" s="198">
        <v>2013</v>
      </c>
      <c r="M380" s="149">
        <f>SUM(N380:R380)</f>
        <v>325</v>
      </c>
      <c r="N380" s="149">
        <v>300</v>
      </c>
      <c r="O380" s="149"/>
      <c r="P380" s="149">
        <v>25</v>
      </c>
      <c r="Q380" s="149"/>
      <c r="R380" s="149"/>
    </row>
    <row r="381" spans="1:18" ht="13.5" customHeight="1">
      <c r="A381" s="400"/>
      <c r="B381" s="397"/>
      <c r="C381" s="397"/>
      <c r="D381" s="397"/>
      <c r="E381" s="397"/>
      <c r="F381" s="397"/>
      <c r="G381" s="397"/>
      <c r="H381" s="397"/>
      <c r="I381" s="397"/>
      <c r="J381" s="424"/>
      <c r="K381" s="409"/>
      <c r="L381" s="198">
        <v>2014</v>
      </c>
      <c r="M381" s="149">
        <f>SUM(N381:R381)</f>
        <v>155</v>
      </c>
      <c r="N381" s="149">
        <v>150</v>
      </c>
      <c r="O381" s="149"/>
      <c r="P381" s="149">
        <v>5</v>
      </c>
      <c r="Q381" s="149"/>
      <c r="R381" s="149"/>
    </row>
    <row r="382" spans="1:18" ht="13.5" customHeight="1">
      <c r="A382" s="401"/>
      <c r="B382" s="398"/>
      <c r="C382" s="398"/>
      <c r="D382" s="398"/>
      <c r="E382" s="398"/>
      <c r="F382" s="398"/>
      <c r="G382" s="398"/>
      <c r="H382" s="398"/>
      <c r="I382" s="398"/>
      <c r="J382" s="425"/>
      <c r="K382" s="410"/>
      <c r="L382" s="198">
        <v>2015</v>
      </c>
      <c r="M382" s="149">
        <f>SUM(N382:R382)</f>
        <v>155</v>
      </c>
      <c r="N382" s="149">
        <v>150</v>
      </c>
      <c r="O382" s="149"/>
      <c r="P382" s="149">
        <v>5</v>
      </c>
      <c r="Q382" s="149"/>
      <c r="R382" s="149"/>
    </row>
    <row r="383" spans="1:18" ht="12.75" customHeight="1">
      <c r="A383" s="406" t="s">
        <v>63</v>
      </c>
      <c r="B383" s="279" t="s">
        <v>14</v>
      </c>
      <c r="C383" s="279">
        <v>1.8</v>
      </c>
      <c r="D383" s="279">
        <v>0.9</v>
      </c>
      <c r="E383" s="279">
        <v>0.9</v>
      </c>
      <c r="F383" s="279"/>
      <c r="G383" s="279"/>
      <c r="H383" s="279"/>
      <c r="I383" s="279"/>
      <c r="J383" s="302" t="s">
        <v>239</v>
      </c>
      <c r="K383" s="408" t="s">
        <v>236</v>
      </c>
      <c r="L383" s="207">
        <v>2010</v>
      </c>
      <c r="M383" s="153">
        <v>178</v>
      </c>
      <c r="N383" s="153">
        <v>178</v>
      </c>
      <c r="O383" s="153"/>
      <c r="P383" s="153"/>
      <c r="Q383" s="153"/>
      <c r="R383" s="153"/>
    </row>
    <row r="384" spans="1:18" ht="12.75">
      <c r="A384" s="406"/>
      <c r="B384" s="279"/>
      <c r="C384" s="279"/>
      <c r="D384" s="279"/>
      <c r="E384" s="279"/>
      <c r="F384" s="279"/>
      <c r="G384" s="279"/>
      <c r="H384" s="279"/>
      <c r="I384" s="279"/>
      <c r="J384" s="302"/>
      <c r="K384" s="409"/>
      <c r="L384" s="207">
        <v>2011</v>
      </c>
      <c r="M384" s="153">
        <v>178</v>
      </c>
      <c r="N384" s="153">
        <v>178</v>
      </c>
      <c r="O384" s="153"/>
      <c r="P384" s="153"/>
      <c r="Q384" s="153"/>
      <c r="R384" s="153"/>
    </row>
    <row r="385" spans="1:18" ht="12.75">
      <c r="A385" s="406"/>
      <c r="B385" s="279"/>
      <c r="C385" s="279"/>
      <c r="D385" s="279"/>
      <c r="E385" s="279"/>
      <c r="F385" s="279"/>
      <c r="G385" s="279"/>
      <c r="H385" s="279"/>
      <c r="I385" s="279"/>
      <c r="J385" s="302"/>
      <c r="K385" s="409"/>
      <c r="L385" s="207">
        <v>2012</v>
      </c>
      <c r="M385" s="153"/>
      <c r="N385" s="153"/>
      <c r="O385" s="153"/>
      <c r="P385" s="153"/>
      <c r="Q385" s="153"/>
      <c r="R385" s="153"/>
    </row>
    <row r="386" spans="1:18" ht="12.75">
      <c r="A386" s="406"/>
      <c r="B386" s="279"/>
      <c r="C386" s="279"/>
      <c r="D386" s="279"/>
      <c r="E386" s="279"/>
      <c r="F386" s="279"/>
      <c r="G386" s="279"/>
      <c r="H386" s="279"/>
      <c r="I386" s="279"/>
      <c r="J386" s="302"/>
      <c r="K386" s="409"/>
      <c r="L386" s="207">
        <v>2013</v>
      </c>
      <c r="M386" s="153"/>
      <c r="N386" s="153"/>
      <c r="O386" s="153"/>
      <c r="P386" s="153"/>
      <c r="Q386" s="153"/>
      <c r="R386" s="153"/>
    </row>
    <row r="387" spans="1:18" ht="12.75">
      <c r="A387" s="406"/>
      <c r="B387" s="279"/>
      <c r="C387" s="279"/>
      <c r="D387" s="279"/>
      <c r="E387" s="279"/>
      <c r="F387" s="279"/>
      <c r="G387" s="279"/>
      <c r="H387" s="279"/>
      <c r="I387" s="279"/>
      <c r="J387" s="302"/>
      <c r="K387" s="409"/>
      <c r="L387" s="207">
        <v>2014</v>
      </c>
      <c r="M387" s="153"/>
      <c r="N387" s="153"/>
      <c r="O387" s="153"/>
      <c r="P387" s="153"/>
      <c r="Q387" s="153"/>
      <c r="R387" s="153"/>
    </row>
    <row r="388" spans="1:18" ht="12.75">
      <c r="A388" s="406"/>
      <c r="B388" s="279"/>
      <c r="C388" s="279"/>
      <c r="D388" s="279"/>
      <c r="E388" s="279"/>
      <c r="F388" s="279"/>
      <c r="G388" s="279"/>
      <c r="H388" s="279"/>
      <c r="I388" s="279"/>
      <c r="J388" s="302"/>
      <c r="K388" s="410"/>
      <c r="L388" s="207">
        <v>2015</v>
      </c>
      <c r="M388" s="153"/>
      <c r="N388" s="153"/>
      <c r="O388" s="153"/>
      <c r="P388" s="153"/>
      <c r="Q388" s="153"/>
      <c r="R388" s="153"/>
    </row>
    <row r="389" spans="1:18" ht="88.5" customHeight="1">
      <c r="A389" s="21" t="s">
        <v>32</v>
      </c>
      <c r="B389" s="14"/>
      <c r="C389" s="14"/>
      <c r="D389" s="14"/>
      <c r="E389" s="14"/>
      <c r="F389" s="14"/>
      <c r="G389" s="14"/>
      <c r="H389" s="14"/>
      <c r="I389" s="14"/>
      <c r="J389" s="74"/>
      <c r="K389" s="72"/>
      <c r="L389" s="219"/>
      <c r="M389" s="159"/>
      <c r="N389" s="159"/>
      <c r="O389" s="159"/>
      <c r="P389" s="159"/>
      <c r="Q389" s="159"/>
      <c r="R389" s="159"/>
    </row>
    <row r="390" spans="1:18" ht="12.75" customHeight="1">
      <c r="A390" s="349" t="s">
        <v>64</v>
      </c>
      <c r="B390" s="279" t="s">
        <v>14</v>
      </c>
      <c r="C390" s="279">
        <v>16.4</v>
      </c>
      <c r="D390" s="279">
        <v>16.4</v>
      </c>
      <c r="E390" s="279"/>
      <c r="F390" s="279"/>
      <c r="G390" s="279"/>
      <c r="H390" s="279"/>
      <c r="I390" s="279"/>
      <c r="J390" s="350" t="s">
        <v>244</v>
      </c>
      <c r="K390" s="408" t="s">
        <v>236</v>
      </c>
      <c r="L390" s="207">
        <v>2010</v>
      </c>
      <c r="M390" s="153">
        <v>5</v>
      </c>
      <c r="N390" s="153"/>
      <c r="O390" s="153"/>
      <c r="P390" s="153">
        <v>5</v>
      </c>
      <c r="Q390" s="153"/>
      <c r="R390" s="153"/>
    </row>
    <row r="391" spans="1:18" ht="12.75">
      <c r="A391" s="349"/>
      <c r="B391" s="279"/>
      <c r="C391" s="279"/>
      <c r="D391" s="279"/>
      <c r="E391" s="279"/>
      <c r="F391" s="279"/>
      <c r="G391" s="279"/>
      <c r="H391" s="279"/>
      <c r="I391" s="279"/>
      <c r="J391" s="350"/>
      <c r="K391" s="409"/>
      <c r="L391" s="207">
        <v>2011</v>
      </c>
      <c r="M391" s="153"/>
      <c r="N391" s="153"/>
      <c r="O391" s="153"/>
      <c r="P391" s="153"/>
      <c r="Q391" s="153"/>
      <c r="R391" s="153"/>
    </row>
    <row r="392" spans="1:18" ht="12.75">
      <c r="A392" s="349"/>
      <c r="B392" s="279"/>
      <c r="C392" s="279"/>
      <c r="D392" s="279"/>
      <c r="E392" s="279"/>
      <c r="F392" s="279"/>
      <c r="G392" s="279"/>
      <c r="H392" s="279"/>
      <c r="I392" s="279"/>
      <c r="J392" s="350"/>
      <c r="K392" s="409"/>
      <c r="L392" s="207">
        <v>2012</v>
      </c>
      <c r="M392" s="153"/>
      <c r="N392" s="153"/>
      <c r="O392" s="153"/>
      <c r="P392" s="153"/>
      <c r="Q392" s="153"/>
      <c r="R392" s="153"/>
    </row>
    <row r="393" spans="1:18" ht="12.75">
      <c r="A393" s="349"/>
      <c r="B393" s="279"/>
      <c r="C393" s="279"/>
      <c r="D393" s="279"/>
      <c r="E393" s="279"/>
      <c r="F393" s="279"/>
      <c r="G393" s="279"/>
      <c r="H393" s="279"/>
      <c r="I393" s="279"/>
      <c r="J393" s="350"/>
      <c r="K393" s="409"/>
      <c r="L393" s="207">
        <v>2013</v>
      </c>
      <c r="M393" s="153"/>
      <c r="N393" s="153"/>
      <c r="O393" s="153"/>
      <c r="P393" s="153"/>
      <c r="Q393" s="153"/>
      <c r="R393" s="153"/>
    </row>
    <row r="394" spans="1:18" ht="12.75">
      <c r="A394" s="349"/>
      <c r="B394" s="279"/>
      <c r="C394" s="279"/>
      <c r="D394" s="279"/>
      <c r="E394" s="279"/>
      <c r="F394" s="279"/>
      <c r="G394" s="279"/>
      <c r="H394" s="279"/>
      <c r="I394" s="279"/>
      <c r="J394" s="350"/>
      <c r="K394" s="409"/>
      <c r="L394" s="207">
        <v>2014</v>
      </c>
      <c r="M394" s="153"/>
      <c r="N394" s="153"/>
      <c r="O394" s="153"/>
      <c r="P394" s="153"/>
      <c r="Q394" s="153"/>
      <c r="R394" s="153"/>
    </row>
    <row r="395" spans="1:18" ht="79.5" customHeight="1">
      <c r="A395" s="349"/>
      <c r="B395" s="279"/>
      <c r="C395" s="279"/>
      <c r="D395" s="279"/>
      <c r="E395" s="279"/>
      <c r="F395" s="279"/>
      <c r="G395" s="279"/>
      <c r="H395" s="279"/>
      <c r="I395" s="279"/>
      <c r="J395" s="350"/>
      <c r="K395" s="410"/>
      <c r="L395" s="3">
        <v>2015</v>
      </c>
      <c r="M395" s="153"/>
      <c r="N395" s="153"/>
      <c r="O395" s="153"/>
      <c r="P395" s="153"/>
      <c r="Q395" s="153"/>
      <c r="R395" s="153"/>
    </row>
    <row r="396" spans="1:18" ht="84.75" customHeight="1">
      <c r="A396" s="52" t="s">
        <v>35</v>
      </c>
      <c r="B396" s="104"/>
      <c r="C396" s="104"/>
      <c r="D396" s="104"/>
      <c r="E396" s="104"/>
      <c r="F396" s="104"/>
      <c r="G396" s="104"/>
      <c r="H396" s="104"/>
      <c r="I396" s="104"/>
      <c r="J396" s="76"/>
      <c r="K396" s="231"/>
      <c r="L396" s="216"/>
      <c r="M396" s="86"/>
      <c r="N396" s="86"/>
      <c r="O396" s="86"/>
      <c r="P396" s="86"/>
      <c r="Q396" s="86"/>
      <c r="R396" s="86"/>
    </row>
    <row r="397" spans="1:18" ht="12.75">
      <c r="A397" s="349" t="s">
        <v>167</v>
      </c>
      <c r="B397" s="376" t="s">
        <v>21</v>
      </c>
      <c r="C397" s="451">
        <v>2</v>
      </c>
      <c r="D397" s="451">
        <v>2</v>
      </c>
      <c r="E397" s="376"/>
      <c r="F397" s="376"/>
      <c r="G397" s="376"/>
      <c r="H397" s="376"/>
      <c r="I397" s="376"/>
      <c r="J397" s="350" t="s">
        <v>166</v>
      </c>
      <c r="K397" s="350" t="s">
        <v>245</v>
      </c>
      <c r="L397" s="216">
        <v>2010</v>
      </c>
      <c r="M397" s="86">
        <v>800</v>
      </c>
      <c r="N397" s="86"/>
      <c r="O397" s="86"/>
      <c r="P397" s="86"/>
      <c r="Q397" s="86">
        <v>800</v>
      </c>
      <c r="R397" s="86"/>
    </row>
    <row r="398" spans="1:18" ht="12.75">
      <c r="A398" s="349"/>
      <c r="B398" s="376"/>
      <c r="C398" s="426"/>
      <c r="D398" s="426"/>
      <c r="E398" s="376"/>
      <c r="F398" s="376"/>
      <c r="G398" s="376"/>
      <c r="H398" s="376"/>
      <c r="I398" s="376"/>
      <c r="J398" s="350"/>
      <c r="K398" s="350"/>
      <c r="L398" s="216">
        <v>2011</v>
      </c>
      <c r="M398" s="86"/>
      <c r="N398" s="86"/>
      <c r="O398" s="86"/>
      <c r="P398" s="86"/>
      <c r="Q398" s="86"/>
      <c r="R398" s="86"/>
    </row>
    <row r="399" spans="1:18" ht="12.75">
      <c r="A399" s="349"/>
      <c r="B399" s="376"/>
      <c r="C399" s="426"/>
      <c r="D399" s="426"/>
      <c r="E399" s="376"/>
      <c r="F399" s="376"/>
      <c r="G399" s="376"/>
      <c r="H399" s="376"/>
      <c r="I399" s="376"/>
      <c r="J399" s="350"/>
      <c r="K399" s="350"/>
      <c r="L399" s="216">
        <v>2012</v>
      </c>
      <c r="M399" s="86"/>
      <c r="N399" s="86"/>
      <c r="O399" s="86"/>
      <c r="P399" s="86"/>
      <c r="Q399" s="86"/>
      <c r="R399" s="86"/>
    </row>
    <row r="400" spans="1:18" ht="12.75">
      <c r="A400" s="349"/>
      <c r="B400" s="376"/>
      <c r="C400" s="426"/>
      <c r="D400" s="426"/>
      <c r="E400" s="376"/>
      <c r="F400" s="376"/>
      <c r="G400" s="376"/>
      <c r="H400" s="376"/>
      <c r="I400" s="376"/>
      <c r="J400" s="350"/>
      <c r="K400" s="350"/>
      <c r="L400" s="216">
        <v>2013</v>
      </c>
      <c r="M400" s="86"/>
      <c r="N400" s="86"/>
      <c r="O400" s="86"/>
      <c r="P400" s="86"/>
      <c r="Q400" s="86"/>
      <c r="R400" s="86"/>
    </row>
    <row r="401" spans="1:18" ht="12.75">
      <c r="A401" s="349"/>
      <c r="B401" s="376"/>
      <c r="C401" s="426"/>
      <c r="D401" s="426"/>
      <c r="E401" s="376"/>
      <c r="F401" s="376"/>
      <c r="G401" s="376"/>
      <c r="H401" s="376"/>
      <c r="I401" s="376"/>
      <c r="J401" s="350"/>
      <c r="K401" s="350"/>
      <c r="L401" s="216">
        <v>2014</v>
      </c>
      <c r="M401" s="86"/>
      <c r="N401" s="86"/>
      <c r="O401" s="86"/>
      <c r="P401" s="86"/>
      <c r="Q401" s="86"/>
      <c r="R401" s="86"/>
    </row>
    <row r="402" spans="1:18" ht="12.75">
      <c r="A402" s="349"/>
      <c r="B402" s="376"/>
      <c r="C402" s="427"/>
      <c r="D402" s="427"/>
      <c r="E402" s="376"/>
      <c r="F402" s="376"/>
      <c r="G402" s="376"/>
      <c r="H402" s="376"/>
      <c r="I402" s="376"/>
      <c r="J402" s="350"/>
      <c r="K402" s="350"/>
      <c r="L402" s="216">
        <v>2015</v>
      </c>
      <c r="M402" s="86"/>
      <c r="N402" s="86"/>
      <c r="O402" s="86"/>
      <c r="P402" s="86"/>
      <c r="Q402" s="86"/>
      <c r="R402" s="86"/>
    </row>
    <row r="403" spans="1:18" ht="15.75">
      <c r="A403" s="491" t="s">
        <v>70</v>
      </c>
      <c r="B403" s="491"/>
      <c r="C403" s="491"/>
      <c r="D403" s="491"/>
      <c r="E403" s="491"/>
      <c r="F403" s="491"/>
      <c r="G403" s="491"/>
      <c r="H403" s="491"/>
      <c r="I403" s="491"/>
      <c r="J403" s="491"/>
      <c r="K403" s="491"/>
      <c r="L403" s="214" t="s">
        <v>25</v>
      </c>
      <c r="M403" s="99">
        <f>M404+M405+M406+M407+M408+M409</f>
        <v>24544</v>
      </c>
      <c r="N403" s="99">
        <f>N404+N405+N406+N407+N408+N409</f>
        <v>10560</v>
      </c>
      <c r="O403" s="99"/>
      <c r="P403" s="99">
        <f>P404+P405+P406+P407+P408+P409</f>
        <v>11002</v>
      </c>
      <c r="Q403" s="99">
        <f>Q404+Q405+Q406+Q407+Q408+Q409</f>
        <v>90</v>
      </c>
      <c r="R403" s="99"/>
    </row>
    <row r="404" spans="1:18" ht="12.75" customHeight="1">
      <c r="A404" s="191"/>
      <c r="B404" s="191"/>
      <c r="C404" s="191"/>
      <c r="D404" s="191"/>
      <c r="E404" s="191"/>
      <c r="F404" s="191"/>
      <c r="G404" s="191"/>
      <c r="H404" s="191"/>
      <c r="I404" s="191"/>
      <c r="J404" s="191"/>
      <c r="K404" s="238"/>
      <c r="L404" s="214">
        <v>2010</v>
      </c>
      <c r="M404" s="99">
        <f aca="true" t="shared" si="7" ref="M404:Q405">M411+M418+M425+M432</f>
        <v>4678</v>
      </c>
      <c r="N404" s="99">
        <f t="shared" si="7"/>
        <v>1885</v>
      </c>
      <c r="O404" s="99"/>
      <c r="P404" s="99">
        <f t="shared" si="7"/>
        <v>2748</v>
      </c>
      <c r="Q404" s="99">
        <f t="shared" si="7"/>
        <v>45</v>
      </c>
      <c r="R404" s="99"/>
    </row>
    <row r="405" spans="1:18" ht="12.75" customHeight="1">
      <c r="A405" s="191"/>
      <c r="B405" s="191"/>
      <c r="C405" s="191"/>
      <c r="D405" s="191"/>
      <c r="E405" s="191"/>
      <c r="F405" s="191"/>
      <c r="G405" s="191"/>
      <c r="H405" s="191"/>
      <c r="I405" s="191"/>
      <c r="J405" s="191"/>
      <c r="K405" s="238"/>
      <c r="L405" s="214">
        <v>2011</v>
      </c>
      <c r="M405" s="99">
        <f t="shared" si="7"/>
        <v>4678</v>
      </c>
      <c r="N405" s="99">
        <f t="shared" si="7"/>
        <v>1885</v>
      </c>
      <c r="O405" s="99"/>
      <c r="P405" s="99">
        <f t="shared" si="7"/>
        <v>2878</v>
      </c>
      <c r="Q405" s="99">
        <f t="shared" si="7"/>
        <v>45</v>
      </c>
      <c r="R405" s="99"/>
    </row>
    <row r="406" spans="1:18" ht="12.75" customHeight="1">
      <c r="A406" s="365" t="s">
        <v>130</v>
      </c>
      <c r="B406" s="191"/>
      <c r="C406" s="191"/>
      <c r="D406" s="191"/>
      <c r="E406" s="191"/>
      <c r="F406" s="191"/>
      <c r="G406" s="191"/>
      <c r="H406" s="191"/>
      <c r="I406" s="191"/>
      <c r="J406" s="191"/>
      <c r="K406" s="238"/>
      <c r="L406" s="214">
        <v>2012</v>
      </c>
      <c r="M406" s="99">
        <f aca="true" t="shared" si="8" ref="M406:P407">M413+M420+M427+M434</f>
        <v>4283</v>
      </c>
      <c r="N406" s="99">
        <f t="shared" si="8"/>
        <v>1735</v>
      </c>
      <c r="O406" s="99"/>
      <c r="P406" s="99">
        <f t="shared" si="8"/>
        <v>2688</v>
      </c>
      <c r="Q406" s="99"/>
      <c r="R406" s="99"/>
    </row>
    <row r="407" spans="1:18" ht="12.75" customHeight="1">
      <c r="A407" s="365"/>
      <c r="B407" s="191"/>
      <c r="C407" s="191"/>
      <c r="D407" s="191"/>
      <c r="E407" s="191"/>
      <c r="F407" s="191"/>
      <c r="G407" s="191"/>
      <c r="H407" s="191"/>
      <c r="I407" s="191"/>
      <c r="J407" s="191"/>
      <c r="K407" s="238"/>
      <c r="L407" s="214">
        <v>2013</v>
      </c>
      <c r="M407" s="99">
        <f t="shared" si="8"/>
        <v>4283</v>
      </c>
      <c r="N407" s="99">
        <f t="shared" si="8"/>
        <v>1735</v>
      </c>
      <c r="O407" s="99"/>
      <c r="P407" s="99">
        <f t="shared" si="8"/>
        <v>2688</v>
      </c>
      <c r="Q407" s="99"/>
      <c r="R407" s="99"/>
    </row>
    <row r="408" spans="1:18" ht="12.75" customHeight="1">
      <c r="A408" s="365"/>
      <c r="B408" s="191"/>
      <c r="C408" s="191"/>
      <c r="D408" s="191"/>
      <c r="E408" s="191"/>
      <c r="F408" s="191"/>
      <c r="G408" s="191"/>
      <c r="H408" s="191"/>
      <c r="I408" s="191"/>
      <c r="J408" s="191"/>
      <c r="K408" s="238"/>
      <c r="L408" s="214">
        <v>2014</v>
      </c>
      <c r="M408" s="99">
        <f>M415+M422+M429+M436</f>
        <v>3311</v>
      </c>
      <c r="N408" s="99">
        <f>N415+N422+N429+N436</f>
        <v>1660</v>
      </c>
      <c r="O408" s="99"/>
      <c r="P408" s="99"/>
      <c r="Q408" s="99"/>
      <c r="R408" s="99"/>
    </row>
    <row r="409" spans="1:18" ht="12.75" customHeight="1">
      <c r="A409" s="365"/>
      <c r="B409" s="191"/>
      <c r="C409" s="191"/>
      <c r="D409" s="191"/>
      <c r="E409" s="191"/>
      <c r="F409" s="191"/>
      <c r="G409" s="191"/>
      <c r="H409" s="191"/>
      <c r="I409" s="191"/>
      <c r="J409" s="191"/>
      <c r="K409" s="238"/>
      <c r="L409" s="214">
        <v>2015</v>
      </c>
      <c r="M409" s="99">
        <f>M416+M423+M430+M437</f>
        <v>3311</v>
      </c>
      <c r="N409" s="99">
        <f>N416+N423+N430+N437</f>
        <v>1660</v>
      </c>
      <c r="O409" s="99"/>
      <c r="P409" s="99"/>
      <c r="Q409" s="99"/>
      <c r="R409" s="99"/>
    </row>
    <row r="410" spans="1:18" ht="0.75" customHeight="1">
      <c r="A410" s="368"/>
      <c r="B410" s="85"/>
      <c r="C410" s="85"/>
      <c r="D410" s="85"/>
      <c r="E410" s="85"/>
      <c r="F410" s="85"/>
      <c r="G410" s="85"/>
      <c r="H410" s="85"/>
      <c r="I410" s="85"/>
      <c r="J410" s="75"/>
      <c r="K410" s="77"/>
      <c r="L410" s="218"/>
      <c r="M410" s="87"/>
      <c r="N410" s="87"/>
      <c r="O410" s="87"/>
      <c r="P410" s="87"/>
      <c r="Q410" s="87"/>
      <c r="R410" s="87"/>
    </row>
    <row r="411" spans="1:18" ht="12.75" customHeight="1">
      <c r="A411" s="349"/>
      <c r="B411" s="376"/>
      <c r="C411" s="389"/>
      <c r="D411" s="389"/>
      <c r="E411" s="376"/>
      <c r="F411" s="376"/>
      <c r="G411" s="376"/>
      <c r="H411" s="376"/>
      <c r="I411" s="376"/>
      <c r="J411" s="350" t="s">
        <v>269</v>
      </c>
      <c r="K411" s="408" t="s">
        <v>236</v>
      </c>
      <c r="L411" s="216">
        <v>2010</v>
      </c>
      <c r="M411" s="86"/>
      <c r="N411" s="86"/>
      <c r="O411" s="86"/>
      <c r="P411" s="86"/>
      <c r="Q411" s="86"/>
      <c r="R411" s="86"/>
    </row>
    <row r="412" spans="1:18" ht="12.75">
      <c r="A412" s="349"/>
      <c r="B412" s="376"/>
      <c r="C412" s="390"/>
      <c r="D412" s="390"/>
      <c r="E412" s="376"/>
      <c r="F412" s="376"/>
      <c r="G412" s="376"/>
      <c r="H412" s="376"/>
      <c r="I412" s="376"/>
      <c r="J412" s="350"/>
      <c r="K412" s="409"/>
      <c r="L412" s="216">
        <v>2011</v>
      </c>
      <c r="M412" s="86"/>
      <c r="N412" s="86"/>
      <c r="O412" s="86"/>
      <c r="P412" s="86">
        <v>130</v>
      </c>
      <c r="Q412" s="86"/>
      <c r="R412" s="86"/>
    </row>
    <row r="413" spans="1:18" ht="12.75">
      <c r="A413" s="349"/>
      <c r="B413" s="376"/>
      <c r="C413" s="390"/>
      <c r="D413" s="390"/>
      <c r="E413" s="376"/>
      <c r="F413" s="376"/>
      <c r="G413" s="376"/>
      <c r="H413" s="376"/>
      <c r="I413" s="376"/>
      <c r="J413" s="350"/>
      <c r="K413" s="409"/>
      <c r="L413" s="216">
        <v>2012</v>
      </c>
      <c r="M413" s="86"/>
      <c r="N413" s="86"/>
      <c r="O413" s="86"/>
      <c r="P413" s="86">
        <v>140</v>
      </c>
      <c r="Q413" s="86"/>
      <c r="R413" s="86"/>
    </row>
    <row r="414" spans="1:18" ht="12.75">
      <c r="A414" s="349"/>
      <c r="B414" s="376"/>
      <c r="C414" s="390"/>
      <c r="D414" s="390"/>
      <c r="E414" s="376"/>
      <c r="F414" s="376"/>
      <c r="G414" s="376"/>
      <c r="H414" s="376"/>
      <c r="I414" s="376"/>
      <c r="J414" s="350"/>
      <c r="K414" s="409"/>
      <c r="L414" s="216">
        <v>2013</v>
      </c>
      <c r="M414" s="86"/>
      <c r="N414" s="86"/>
      <c r="O414" s="86"/>
      <c r="P414" s="86">
        <v>140</v>
      </c>
      <c r="Q414" s="86"/>
      <c r="R414" s="86"/>
    </row>
    <row r="415" spans="1:18" ht="12.75">
      <c r="A415" s="349"/>
      <c r="B415" s="376"/>
      <c r="C415" s="390"/>
      <c r="D415" s="390"/>
      <c r="E415" s="376"/>
      <c r="F415" s="376"/>
      <c r="G415" s="376"/>
      <c r="H415" s="376"/>
      <c r="I415" s="376"/>
      <c r="J415" s="350"/>
      <c r="K415" s="409"/>
      <c r="L415" s="216">
        <v>2014</v>
      </c>
      <c r="M415" s="86"/>
      <c r="N415" s="86"/>
      <c r="O415" s="86"/>
      <c r="P415" s="86">
        <v>140</v>
      </c>
      <c r="Q415" s="86"/>
      <c r="R415" s="86"/>
    </row>
    <row r="416" spans="1:18" ht="21.75" customHeight="1">
      <c r="A416" s="349"/>
      <c r="B416" s="376"/>
      <c r="C416" s="391"/>
      <c r="D416" s="391"/>
      <c r="E416" s="376"/>
      <c r="F416" s="376"/>
      <c r="G416" s="376"/>
      <c r="H416" s="376"/>
      <c r="I416" s="376"/>
      <c r="J416" s="350"/>
      <c r="K416" s="410"/>
      <c r="L416" s="216">
        <v>2015</v>
      </c>
      <c r="M416" s="86"/>
      <c r="N416" s="86"/>
      <c r="O416" s="86"/>
      <c r="P416" s="86">
        <v>150</v>
      </c>
      <c r="Q416" s="86"/>
      <c r="R416" s="86"/>
    </row>
    <row r="417" spans="1:18" ht="58.5" customHeight="1">
      <c r="A417" s="17" t="s">
        <v>181</v>
      </c>
      <c r="B417" s="14"/>
      <c r="C417" s="14"/>
      <c r="D417" s="14"/>
      <c r="E417" s="14"/>
      <c r="F417" s="14"/>
      <c r="G417" s="14"/>
      <c r="H417" s="14"/>
      <c r="I417" s="14"/>
      <c r="J417" s="75"/>
      <c r="K417" s="82"/>
      <c r="L417" s="219"/>
      <c r="M417" s="159"/>
      <c r="N417" s="159"/>
      <c r="O417" s="159"/>
      <c r="P417" s="159"/>
      <c r="Q417" s="159"/>
      <c r="R417" s="159"/>
    </row>
    <row r="418" spans="1:18" ht="12.75" customHeight="1">
      <c r="A418" s="349" t="s">
        <v>71</v>
      </c>
      <c r="B418" s="279" t="s">
        <v>14</v>
      </c>
      <c r="C418" s="279">
        <v>3.2</v>
      </c>
      <c r="D418" s="279">
        <v>1.6</v>
      </c>
      <c r="E418" s="279">
        <v>1.6</v>
      </c>
      <c r="F418" s="279"/>
      <c r="G418" s="279"/>
      <c r="H418" s="279"/>
      <c r="I418" s="279"/>
      <c r="J418" s="350" t="s">
        <v>272</v>
      </c>
      <c r="K418" s="408" t="s">
        <v>236</v>
      </c>
      <c r="L418" s="207">
        <v>2010</v>
      </c>
      <c r="M418" s="153">
        <v>395</v>
      </c>
      <c r="N418" s="153">
        <v>150</v>
      </c>
      <c r="O418" s="153"/>
      <c r="P418" s="153">
        <v>200</v>
      </c>
      <c r="Q418" s="153">
        <v>45</v>
      </c>
      <c r="R418" s="153"/>
    </row>
    <row r="419" spans="1:18" ht="12.75">
      <c r="A419" s="349"/>
      <c r="B419" s="279"/>
      <c r="C419" s="279"/>
      <c r="D419" s="279"/>
      <c r="E419" s="279"/>
      <c r="F419" s="279"/>
      <c r="G419" s="279"/>
      <c r="H419" s="279"/>
      <c r="I419" s="279"/>
      <c r="J419" s="350"/>
      <c r="K419" s="409"/>
      <c r="L419" s="207">
        <v>2011</v>
      </c>
      <c r="M419" s="153">
        <v>395</v>
      </c>
      <c r="N419" s="153">
        <v>150</v>
      </c>
      <c r="O419" s="153"/>
      <c r="P419" s="153">
        <v>200</v>
      </c>
      <c r="Q419" s="153">
        <v>45</v>
      </c>
      <c r="R419" s="153"/>
    </row>
    <row r="420" spans="1:18" ht="12.75">
      <c r="A420" s="349"/>
      <c r="B420" s="279"/>
      <c r="C420" s="279"/>
      <c r="D420" s="279"/>
      <c r="E420" s="279"/>
      <c r="F420" s="279"/>
      <c r="G420" s="279"/>
      <c r="H420" s="279"/>
      <c r="I420" s="279"/>
      <c r="J420" s="350"/>
      <c r="K420" s="409"/>
      <c r="L420" s="207">
        <v>2012</v>
      </c>
      <c r="M420" s="153"/>
      <c r="N420" s="153"/>
      <c r="O420" s="153"/>
      <c r="P420" s="153"/>
      <c r="Q420" s="153"/>
      <c r="R420" s="153"/>
    </row>
    <row r="421" spans="1:18" ht="12.75">
      <c r="A421" s="349"/>
      <c r="B421" s="279"/>
      <c r="C421" s="279"/>
      <c r="D421" s="279"/>
      <c r="E421" s="279"/>
      <c r="F421" s="279"/>
      <c r="G421" s="279"/>
      <c r="H421" s="279"/>
      <c r="I421" s="279"/>
      <c r="J421" s="350"/>
      <c r="K421" s="409"/>
      <c r="L421" s="207">
        <v>2013</v>
      </c>
      <c r="M421" s="153"/>
      <c r="N421" s="153"/>
      <c r="O421" s="153"/>
      <c r="P421" s="153"/>
      <c r="Q421" s="153"/>
      <c r="R421" s="153"/>
    </row>
    <row r="422" spans="1:18" ht="12.75">
      <c r="A422" s="349"/>
      <c r="B422" s="279"/>
      <c r="C422" s="279"/>
      <c r="D422" s="279"/>
      <c r="E422" s="279"/>
      <c r="F422" s="279"/>
      <c r="G422" s="279"/>
      <c r="H422" s="279"/>
      <c r="I422" s="279"/>
      <c r="J422" s="350"/>
      <c r="K422" s="409"/>
      <c r="L422" s="207">
        <v>2014</v>
      </c>
      <c r="M422" s="153"/>
      <c r="N422" s="153"/>
      <c r="O422" s="153"/>
      <c r="P422" s="153"/>
      <c r="Q422" s="153"/>
      <c r="R422" s="153"/>
    </row>
    <row r="423" spans="1:18" ht="12.75">
      <c r="A423" s="349"/>
      <c r="B423" s="279"/>
      <c r="C423" s="279"/>
      <c r="D423" s="279"/>
      <c r="E423" s="279"/>
      <c r="F423" s="279"/>
      <c r="G423" s="279"/>
      <c r="H423" s="279"/>
      <c r="I423" s="279"/>
      <c r="J423" s="350"/>
      <c r="K423" s="410"/>
      <c r="L423" s="207">
        <v>2015</v>
      </c>
      <c r="M423" s="153"/>
      <c r="N423" s="153"/>
      <c r="O423" s="153"/>
      <c r="P423" s="153"/>
      <c r="Q423" s="153"/>
      <c r="R423" s="153"/>
    </row>
    <row r="424" spans="1:18" ht="86.25" customHeight="1">
      <c r="A424" s="22" t="s">
        <v>32</v>
      </c>
      <c r="B424" s="14"/>
      <c r="C424" s="14"/>
      <c r="D424" s="14"/>
      <c r="E424" s="14"/>
      <c r="F424" s="14"/>
      <c r="G424" s="14"/>
      <c r="H424" s="14"/>
      <c r="I424" s="14"/>
      <c r="J424" s="77"/>
      <c r="K424" s="82"/>
      <c r="L424" s="226"/>
      <c r="M424" s="159"/>
      <c r="N424" s="159"/>
      <c r="O424" s="159"/>
      <c r="P424" s="159"/>
      <c r="Q424" s="159"/>
      <c r="R424" s="159"/>
    </row>
    <row r="425" spans="1:18" ht="13.5" customHeight="1">
      <c r="A425" s="271" t="s">
        <v>86</v>
      </c>
      <c r="B425" s="279" t="s">
        <v>14</v>
      </c>
      <c r="C425" s="279">
        <v>0.3</v>
      </c>
      <c r="D425" s="279"/>
      <c r="E425" s="279"/>
      <c r="F425" s="279"/>
      <c r="G425" s="279"/>
      <c r="H425" s="279"/>
      <c r="I425" s="279">
        <v>0.3</v>
      </c>
      <c r="J425" s="304" t="s">
        <v>273</v>
      </c>
      <c r="K425" s="408" t="s">
        <v>236</v>
      </c>
      <c r="L425" s="5">
        <v>2010</v>
      </c>
      <c r="M425" s="154">
        <v>3311</v>
      </c>
      <c r="N425" s="153">
        <v>1660</v>
      </c>
      <c r="O425" s="153"/>
      <c r="P425" s="153">
        <v>1651</v>
      </c>
      <c r="Q425" s="161"/>
      <c r="R425" s="161"/>
    </row>
    <row r="426" spans="1:18" ht="13.5">
      <c r="A426" s="271"/>
      <c r="B426" s="279"/>
      <c r="C426" s="279"/>
      <c r="D426" s="279"/>
      <c r="E426" s="279"/>
      <c r="F426" s="279"/>
      <c r="G426" s="279"/>
      <c r="H426" s="279"/>
      <c r="I426" s="279"/>
      <c r="J426" s="304"/>
      <c r="K426" s="409"/>
      <c r="L426" s="5">
        <v>2011</v>
      </c>
      <c r="M426" s="154">
        <v>3311</v>
      </c>
      <c r="N426" s="153">
        <v>1660</v>
      </c>
      <c r="O426" s="153"/>
      <c r="P426" s="153">
        <v>1651</v>
      </c>
      <c r="Q426" s="161"/>
      <c r="R426" s="161"/>
    </row>
    <row r="427" spans="1:18" ht="13.5">
      <c r="A427" s="271"/>
      <c r="B427" s="279"/>
      <c r="C427" s="279"/>
      <c r="D427" s="279"/>
      <c r="E427" s="279"/>
      <c r="F427" s="279"/>
      <c r="G427" s="279"/>
      <c r="H427" s="279"/>
      <c r="I427" s="279"/>
      <c r="J427" s="304"/>
      <c r="K427" s="409"/>
      <c r="L427" s="5">
        <v>2012</v>
      </c>
      <c r="M427" s="154">
        <v>3311</v>
      </c>
      <c r="N427" s="153">
        <v>1660</v>
      </c>
      <c r="O427" s="153"/>
      <c r="P427" s="153">
        <v>1651</v>
      </c>
      <c r="Q427" s="161"/>
      <c r="R427" s="161"/>
    </row>
    <row r="428" spans="1:18" ht="13.5">
      <c r="A428" s="271"/>
      <c r="B428" s="279"/>
      <c r="C428" s="279"/>
      <c r="D428" s="279"/>
      <c r="E428" s="279"/>
      <c r="F428" s="279"/>
      <c r="G428" s="279"/>
      <c r="H428" s="279"/>
      <c r="I428" s="279"/>
      <c r="J428" s="304"/>
      <c r="K428" s="409"/>
      <c r="L428" s="5">
        <v>2013</v>
      </c>
      <c r="M428" s="154">
        <v>3311</v>
      </c>
      <c r="N428" s="153">
        <v>1660</v>
      </c>
      <c r="O428" s="153"/>
      <c r="P428" s="153">
        <v>1651</v>
      </c>
      <c r="Q428" s="161"/>
      <c r="R428" s="161"/>
    </row>
    <row r="429" spans="1:18" ht="13.5">
      <c r="A429" s="271"/>
      <c r="B429" s="279"/>
      <c r="C429" s="279"/>
      <c r="D429" s="279"/>
      <c r="E429" s="279"/>
      <c r="F429" s="279"/>
      <c r="G429" s="279"/>
      <c r="H429" s="279"/>
      <c r="I429" s="279"/>
      <c r="J429" s="304"/>
      <c r="K429" s="409"/>
      <c r="L429" s="5">
        <v>2014</v>
      </c>
      <c r="M429" s="154">
        <v>3311</v>
      </c>
      <c r="N429" s="153">
        <v>1660</v>
      </c>
      <c r="O429" s="153"/>
      <c r="P429" s="153">
        <v>1651</v>
      </c>
      <c r="Q429" s="161"/>
      <c r="R429" s="161"/>
    </row>
    <row r="430" spans="1:18" ht="13.5">
      <c r="A430" s="271"/>
      <c r="B430" s="279"/>
      <c r="C430" s="279"/>
      <c r="D430" s="279"/>
      <c r="E430" s="279"/>
      <c r="F430" s="279"/>
      <c r="G430" s="279"/>
      <c r="H430" s="279"/>
      <c r="I430" s="279"/>
      <c r="J430" s="304"/>
      <c r="K430" s="410"/>
      <c r="L430" s="5">
        <v>2015</v>
      </c>
      <c r="M430" s="154">
        <v>3311</v>
      </c>
      <c r="N430" s="153">
        <v>1660</v>
      </c>
      <c r="O430" s="153"/>
      <c r="P430" s="153">
        <v>1651</v>
      </c>
      <c r="Q430" s="161"/>
      <c r="R430" s="161"/>
    </row>
    <row r="431" spans="1:18" ht="88.5" customHeight="1">
      <c r="A431" s="23" t="s">
        <v>35</v>
      </c>
      <c r="B431" s="24"/>
      <c r="C431" s="25"/>
      <c r="D431" s="25"/>
      <c r="E431" s="25"/>
      <c r="F431" s="25"/>
      <c r="G431" s="25"/>
      <c r="H431" s="25"/>
      <c r="I431" s="25"/>
      <c r="J431" s="78"/>
      <c r="K431" s="78"/>
      <c r="L431" s="226"/>
      <c r="M431" s="159"/>
      <c r="N431" s="159"/>
      <c r="O431" s="159"/>
      <c r="P431" s="159"/>
      <c r="Q431" s="159"/>
      <c r="R431" s="162"/>
    </row>
    <row r="432" spans="1:18" ht="12.75" customHeight="1">
      <c r="A432" s="311" t="s">
        <v>72</v>
      </c>
      <c r="B432" s="279" t="s">
        <v>21</v>
      </c>
      <c r="C432" s="311">
        <v>1</v>
      </c>
      <c r="D432" s="311"/>
      <c r="E432" s="311"/>
      <c r="F432" s="311"/>
      <c r="G432" s="279">
        <v>1</v>
      </c>
      <c r="H432" s="311"/>
      <c r="I432" s="311"/>
      <c r="J432" s="270" t="s">
        <v>73</v>
      </c>
      <c r="K432" s="408" t="s">
        <v>236</v>
      </c>
      <c r="L432" s="207">
        <v>2010</v>
      </c>
      <c r="M432" s="153">
        <v>972</v>
      </c>
      <c r="N432" s="154">
        <v>75</v>
      </c>
      <c r="O432" s="154"/>
      <c r="P432" s="154">
        <v>897</v>
      </c>
      <c r="Q432" s="154"/>
      <c r="R432" s="154"/>
    </row>
    <row r="433" spans="1:18" ht="12.75">
      <c r="A433" s="311"/>
      <c r="B433" s="279"/>
      <c r="C433" s="311"/>
      <c r="D433" s="311"/>
      <c r="E433" s="311"/>
      <c r="F433" s="311"/>
      <c r="G433" s="279"/>
      <c r="H433" s="311"/>
      <c r="I433" s="311"/>
      <c r="J433" s="270"/>
      <c r="K433" s="409"/>
      <c r="L433" s="207">
        <v>2011</v>
      </c>
      <c r="M433" s="153">
        <v>972</v>
      </c>
      <c r="N433" s="154">
        <v>75</v>
      </c>
      <c r="O433" s="154"/>
      <c r="P433" s="154">
        <v>897</v>
      </c>
      <c r="Q433" s="154"/>
      <c r="R433" s="154"/>
    </row>
    <row r="434" spans="1:18" ht="12.75">
      <c r="A434" s="311"/>
      <c r="B434" s="279"/>
      <c r="C434" s="311"/>
      <c r="D434" s="311"/>
      <c r="E434" s="311"/>
      <c r="F434" s="311"/>
      <c r="G434" s="279"/>
      <c r="H434" s="311"/>
      <c r="I434" s="311"/>
      <c r="J434" s="270"/>
      <c r="K434" s="409"/>
      <c r="L434" s="207">
        <v>2012</v>
      </c>
      <c r="M434" s="153">
        <v>972</v>
      </c>
      <c r="N434" s="154">
        <v>75</v>
      </c>
      <c r="O434" s="154"/>
      <c r="P434" s="154">
        <v>897</v>
      </c>
      <c r="Q434" s="154"/>
      <c r="R434" s="154"/>
    </row>
    <row r="435" spans="1:18" ht="12.75">
      <c r="A435" s="311"/>
      <c r="B435" s="279"/>
      <c r="C435" s="311"/>
      <c r="D435" s="311"/>
      <c r="E435" s="311"/>
      <c r="F435" s="311"/>
      <c r="G435" s="279"/>
      <c r="H435" s="311"/>
      <c r="I435" s="311"/>
      <c r="J435" s="270"/>
      <c r="K435" s="409"/>
      <c r="L435" s="207">
        <v>2013</v>
      </c>
      <c r="M435" s="153">
        <v>972</v>
      </c>
      <c r="N435" s="154">
        <v>75</v>
      </c>
      <c r="O435" s="154"/>
      <c r="P435" s="154">
        <v>897</v>
      </c>
      <c r="Q435" s="154"/>
      <c r="R435" s="154"/>
    </row>
    <row r="436" spans="1:18" ht="12.75">
      <c r="A436" s="311"/>
      <c r="B436" s="279"/>
      <c r="C436" s="311"/>
      <c r="D436" s="311"/>
      <c r="E436" s="311"/>
      <c r="F436" s="311"/>
      <c r="G436" s="279"/>
      <c r="H436" s="311"/>
      <c r="I436" s="311"/>
      <c r="J436" s="270"/>
      <c r="K436" s="409"/>
      <c r="L436" s="207">
        <v>2014</v>
      </c>
      <c r="M436" s="153"/>
      <c r="N436" s="154"/>
      <c r="O436" s="154"/>
      <c r="P436" s="154"/>
      <c r="Q436" s="154"/>
      <c r="R436" s="154"/>
    </row>
    <row r="437" spans="1:18" ht="21" customHeight="1">
      <c r="A437" s="311"/>
      <c r="B437" s="279"/>
      <c r="C437" s="311"/>
      <c r="D437" s="311"/>
      <c r="E437" s="311"/>
      <c r="F437" s="311"/>
      <c r="G437" s="279"/>
      <c r="H437" s="311"/>
      <c r="I437" s="311"/>
      <c r="J437" s="270"/>
      <c r="K437" s="410"/>
      <c r="L437" s="207">
        <v>2015</v>
      </c>
      <c r="M437" s="153"/>
      <c r="N437" s="154"/>
      <c r="O437" s="154"/>
      <c r="P437" s="154"/>
      <c r="Q437" s="154"/>
      <c r="R437" s="154"/>
    </row>
    <row r="438" spans="1:18" ht="23.25" customHeight="1">
      <c r="A438" s="446" t="s">
        <v>208</v>
      </c>
      <c r="B438" s="446"/>
      <c r="C438" s="446"/>
      <c r="D438" s="446"/>
      <c r="E438" s="446"/>
      <c r="F438" s="446"/>
      <c r="G438" s="446"/>
      <c r="H438" s="446"/>
      <c r="I438" s="446"/>
      <c r="J438" s="446"/>
      <c r="K438" s="446"/>
      <c r="L438" s="220" t="s">
        <v>112</v>
      </c>
      <c r="M438" s="152">
        <f>M440+M441+M442+M443</f>
        <v>2600</v>
      </c>
      <c r="N438" s="152">
        <f>N440+N441+N442+N443</f>
        <v>2600</v>
      </c>
      <c r="O438" s="154"/>
      <c r="P438" s="164"/>
      <c r="Q438" s="154"/>
      <c r="R438" s="154"/>
    </row>
    <row r="439" spans="1:18" ht="57" customHeight="1">
      <c r="A439" s="17" t="s">
        <v>181</v>
      </c>
      <c r="B439" s="447"/>
      <c r="C439" s="447"/>
      <c r="D439" s="447"/>
      <c r="E439" s="447"/>
      <c r="F439" s="447"/>
      <c r="G439" s="447"/>
      <c r="H439" s="447"/>
      <c r="I439" s="447"/>
      <c r="J439" s="447"/>
      <c r="K439" s="447"/>
      <c r="L439" s="447"/>
      <c r="M439" s="447"/>
      <c r="N439" s="447"/>
      <c r="O439" s="447"/>
      <c r="P439" s="447"/>
      <c r="Q439" s="447"/>
      <c r="R439" s="447"/>
    </row>
    <row r="440" spans="1:18" ht="13.5" customHeight="1">
      <c r="A440" s="267" t="s">
        <v>246</v>
      </c>
      <c r="B440" s="279" t="s">
        <v>14</v>
      </c>
      <c r="C440" s="279">
        <v>26</v>
      </c>
      <c r="D440" s="279"/>
      <c r="E440" s="279"/>
      <c r="F440" s="279"/>
      <c r="G440" s="279">
        <v>26</v>
      </c>
      <c r="H440" s="279"/>
      <c r="I440" s="279"/>
      <c r="J440" s="304" t="s">
        <v>24</v>
      </c>
      <c r="K440" s="408" t="s">
        <v>236</v>
      </c>
      <c r="L440" s="5">
        <v>2010</v>
      </c>
      <c r="M440" s="154">
        <v>650</v>
      </c>
      <c r="N440" s="153">
        <v>650</v>
      </c>
      <c r="O440" s="153"/>
      <c r="P440" s="161"/>
      <c r="Q440" s="161"/>
      <c r="R440" s="169"/>
    </row>
    <row r="441" spans="1:18" ht="13.5">
      <c r="A441" s="268"/>
      <c r="B441" s="279"/>
      <c r="C441" s="279"/>
      <c r="D441" s="279"/>
      <c r="E441" s="279"/>
      <c r="F441" s="279"/>
      <c r="G441" s="279"/>
      <c r="H441" s="279"/>
      <c r="I441" s="279"/>
      <c r="J441" s="304"/>
      <c r="K441" s="409"/>
      <c r="L441" s="5">
        <v>2011</v>
      </c>
      <c r="M441" s="154">
        <v>650</v>
      </c>
      <c r="N441" s="153">
        <v>650</v>
      </c>
      <c r="O441" s="161"/>
      <c r="P441" s="161"/>
      <c r="Q441" s="161"/>
      <c r="R441" s="169"/>
    </row>
    <row r="442" spans="1:18" ht="13.5">
      <c r="A442" s="268"/>
      <c r="B442" s="279"/>
      <c r="C442" s="279"/>
      <c r="D442" s="279"/>
      <c r="E442" s="279"/>
      <c r="F442" s="279"/>
      <c r="G442" s="279"/>
      <c r="H442" s="279"/>
      <c r="I442" s="279"/>
      <c r="J442" s="304"/>
      <c r="K442" s="409"/>
      <c r="L442" s="5">
        <v>2012</v>
      </c>
      <c r="M442" s="154">
        <v>650</v>
      </c>
      <c r="N442" s="153">
        <v>650</v>
      </c>
      <c r="O442" s="161"/>
      <c r="P442" s="161"/>
      <c r="Q442" s="161"/>
      <c r="R442" s="169"/>
    </row>
    <row r="443" spans="1:18" ht="13.5">
      <c r="A443" s="268"/>
      <c r="B443" s="279"/>
      <c r="C443" s="279"/>
      <c r="D443" s="279"/>
      <c r="E443" s="279"/>
      <c r="F443" s="279"/>
      <c r="G443" s="279"/>
      <c r="H443" s="279"/>
      <c r="I443" s="279"/>
      <c r="J443" s="304"/>
      <c r="K443" s="409"/>
      <c r="L443" s="5">
        <v>2013</v>
      </c>
      <c r="M443" s="154">
        <v>650</v>
      </c>
      <c r="N443" s="153">
        <v>650</v>
      </c>
      <c r="O443" s="161"/>
      <c r="P443" s="161"/>
      <c r="Q443" s="161"/>
      <c r="R443" s="169"/>
    </row>
    <row r="444" spans="1:18" ht="13.5">
      <c r="A444" s="268"/>
      <c r="B444" s="279"/>
      <c r="C444" s="279"/>
      <c r="D444" s="279"/>
      <c r="E444" s="279"/>
      <c r="F444" s="279"/>
      <c r="G444" s="279"/>
      <c r="H444" s="279"/>
      <c r="I444" s="279"/>
      <c r="J444" s="304"/>
      <c r="K444" s="409"/>
      <c r="L444" s="5">
        <v>2014</v>
      </c>
      <c r="M444" s="154"/>
      <c r="N444" s="161"/>
      <c r="O444" s="161"/>
      <c r="P444" s="161"/>
      <c r="Q444" s="161"/>
      <c r="R444" s="169"/>
    </row>
    <row r="445" spans="1:18" ht="13.5">
      <c r="A445" s="269"/>
      <c r="B445" s="279"/>
      <c r="C445" s="279"/>
      <c r="D445" s="279"/>
      <c r="E445" s="279"/>
      <c r="F445" s="279"/>
      <c r="G445" s="279"/>
      <c r="H445" s="279"/>
      <c r="I445" s="279"/>
      <c r="J445" s="304"/>
      <c r="K445" s="410"/>
      <c r="L445" s="5">
        <v>2015</v>
      </c>
      <c r="M445" s="154"/>
      <c r="N445" s="161"/>
      <c r="O445" s="161"/>
      <c r="P445" s="161"/>
      <c r="Q445" s="161"/>
      <c r="R445" s="169"/>
    </row>
    <row r="446" spans="1:18" ht="15.75">
      <c r="A446" s="417"/>
      <c r="B446" s="417"/>
      <c r="C446" s="417"/>
      <c r="D446" s="417"/>
      <c r="E446" s="417"/>
      <c r="F446" s="417"/>
      <c r="G446" s="417"/>
      <c r="H446" s="417"/>
      <c r="I446" s="417"/>
      <c r="J446" s="417"/>
      <c r="K446" s="417"/>
      <c r="L446" s="210" t="s">
        <v>25</v>
      </c>
      <c r="M446" s="88">
        <f>M447+M448+M450+M451+M452</f>
        <v>9082</v>
      </c>
      <c r="N446" s="88">
        <f>N447+N448+N450+N451+N452</f>
        <v>6832</v>
      </c>
      <c r="O446" s="88"/>
      <c r="P446" s="88">
        <f>P447+P448+P450+P451+P452</f>
        <v>550</v>
      </c>
      <c r="Q446" s="88">
        <f>Q447+Q448+Q450+Q451+Q452</f>
        <v>1700</v>
      </c>
      <c r="R446" s="149"/>
    </row>
    <row r="447" spans="1:18" ht="12.75">
      <c r="A447" s="418"/>
      <c r="B447" s="418"/>
      <c r="C447" s="418"/>
      <c r="D447" s="418"/>
      <c r="E447" s="418"/>
      <c r="F447" s="418"/>
      <c r="G447" s="418"/>
      <c r="H447" s="418"/>
      <c r="I447" s="418"/>
      <c r="J447" s="418"/>
      <c r="K447" s="418"/>
      <c r="L447" s="210">
        <v>2010</v>
      </c>
      <c r="M447" s="88">
        <f aca="true" t="shared" si="9" ref="M447:P448">M461</f>
        <v>1350</v>
      </c>
      <c r="N447" s="88">
        <f t="shared" si="9"/>
        <v>300</v>
      </c>
      <c r="O447" s="88"/>
      <c r="P447" s="88">
        <f t="shared" si="9"/>
        <v>250</v>
      </c>
      <c r="Q447" s="88">
        <f>Q461</f>
        <v>800</v>
      </c>
      <c r="R447" s="149"/>
    </row>
    <row r="448" spans="1:18" ht="12.75">
      <c r="A448" s="418"/>
      <c r="B448" s="418"/>
      <c r="C448" s="418"/>
      <c r="D448" s="418"/>
      <c r="E448" s="418"/>
      <c r="F448" s="418"/>
      <c r="G448" s="418"/>
      <c r="H448" s="418"/>
      <c r="I448" s="418"/>
      <c r="J448" s="418"/>
      <c r="K448" s="418"/>
      <c r="L448" s="210">
        <v>2011</v>
      </c>
      <c r="M448" s="88">
        <f t="shared" si="9"/>
        <v>1550</v>
      </c>
      <c r="N448" s="88">
        <f t="shared" si="9"/>
        <v>350</v>
      </c>
      <c r="O448" s="88"/>
      <c r="P448" s="88">
        <f>P462</f>
        <v>300</v>
      </c>
      <c r="Q448" s="88">
        <f>Q462</f>
        <v>900</v>
      </c>
      <c r="R448" s="149"/>
    </row>
    <row r="449" spans="1:18" ht="12.75">
      <c r="A449" s="418"/>
      <c r="B449" s="418"/>
      <c r="C449" s="418"/>
      <c r="D449" s="418"/>
      <c r="E449" s="418"/>
      <c r="F449" s="418"/>
      <c r="G449" s="418"/>
      <c r="H449" s="418"/>
      <c r="I449" s="418"/>
      <c r="J449" s="418"/>
      <c r="K449" s="418"/>
      <c r="L449" s="210">
        <v>2012</v>
      </c>
      <c r="M449" s="88"/>
      <c r="N449" s="88"/>
      <c r="O449" s="88"/>
      <c r="P449" s="88"/>
      <c r="Q449" s="88"/>
      <c r="R449" s="149"/>
    </row>
    <row r="450" spans="1:18" ht="12.75">
      <c r="A450" s="418"/>
      <c r="B450" s="418"/>
      <c r="C450" s="418"/>
      <c r="D450" s="418"/>
      <c r="E450" s="418"/>
      <c r="F450" s="418"/>
      <c r="G450" s="418"/>
      <c r="H450" s="418"/>
      <c r="I450" s="418"/>
      <c r="J450" s="418"/>
      <c r="K450" s="418"/>
      <c r="L450" s="210">
        <v>2013</v>
      </c>
      <c r="M450" s="88">
        <f aca="true" t="shared" si="10" ref="M450:N452">M457+M464</f>
        <v>3071</v>
      </c>
      <c r="N450" s="88">
        <f t="shared" si="10"/>
        <v>3071</v>
      </c>
      <c r="O450" s="88"/>
      <c r="P450" s="88"/>
      <c r="Q450" s="88"/>
      <c r="R450" s="149"/>
    </row>
    <row r="451" spans="1:18" ht="12.75">
      <c r="A451" s="418"/>
      <c r="B451" s="418"/>
      <c r="C451" s="418"/>
      <c r="D451" s="418"/>
      <c r="E451" s="418"/>
      <c r="F451" s="418"/>
      <c r="G451" s="418"/>
      <c r="H451" s="418"/>
      <c r="I451" s="418"/>
      <c r="J451" s="418"/>
      <c r="K451" s="418"/>
      <c r="L451" s="210">
        <v>2014</v>
      </c>
      <c r="M451" s="88">
        <f t="shared" si="10"/>
        <v>3071</v>
      </c>
      <c r="N451" s="88">
        <f t="shared" si="10"/>
        <v>3071</v>
      </c>
      <c r="O451" s="88"/>
      <c r="P451" s="88"/>
      <c r="Q451" s="88"/>
      <c r="R451" s="149"/>
    </row>
    <row r="452" spans="1:18" ht="12.75">
      <c r="A452" s="418"/>
      <c r="B452" s="418"/>
      <c r="C452" s="418"/>
      <c r="D452" s="418"/>
      <c r="E452" s="418"/>
      <c r="F452" s="418"/>
      <c r="G452" s="418"/>
      <c r="H452" s="418"/>
      <c r="I452" s="418"/>
      <c r="J452" s="418"/>
      <c r="K452" s="418"/>
      <c r="L452" s="210">
        <v>2015</v>
      </c>
      <c r="M452" s="88">
        <f t="shared" si="10"/>
        <v>40</v>
      </c>
      <c r="N452" s="88">
        <f t="shared" si="10"/>
        <v>40</v>
      </c>
      <c r="O452" s="88"/>
      <c r="P452" s="88"/>
      <c r="Q452" s="88"/>
      <c r="R452" s="149"/>
    </row>
    <row r="453" spans="1:18" ht="51">
      <c r="A453" s="17" t="s">
        <v>181</v>
      </c>
      <c r="B453" s="11"/>
      <c r="C453" s="11"/>
      <c r="D453" s="11"/>
      <c r="E453" s="11"/>
      <c r="F453" s="11"/>
      <c r="G453" s="11"/>
      <c r="H453" s="11"/>
      <c r="I453" s="11"/>
      <c r="J453" s="79"/>
      <c r="K453" s="79"/>
      <c r="L453" s="11"/>
      <c r="M453" s="170"/>
      <c r="N453" s="170"/>
      <c r="O453" s="170"/>
      <c r="P453" s="170"/>
      <c r="Q453" s="170"/>
      <c r="R453" s="170"/>
    </row>
    <row r="454" spans="1:18" ht="12.75" customHeight="1">
      <c r="A454" s="271" t="s">
        <v>247</v>
      </c>
      <c r="B454" s="279" t="s">
        <v>14</v>
      </c>
      <c r="C454" s="279">
        <v>19.5</v>
      </c>
      <c r="D454" s="279"/>
      <c r="E454" s="279"/>
      <c r="F454" s="279"/>
      <c r="G454" s="279">
        <v>9.7</v>
      </c>
      <c r="H454" s="279">
        <v>9.7</v>
      </c>
      <c r="I454" s="279"/>
      <c r="J454" s="304" t="s">
        <v>75</v>
      </c>
      <c r="K454" s="408" t="s">
        <v>236</v>
      </c>
      <c r="L454" s="4">
        <v>2010</v>
      </c>
      <c r="M454" s="59"/>
      <c r="N454" s="59"/>
      <c r="O454" s="59"/>
      <c r="P454" s="59"/>
      <c r="Q454" s="59"/>
      <c r="R454" s="59"/>
    </row>
    <row r="455" spans="1:18" ht="12.75">
      <c r="A455" s="271"/>
      <c r="B455" s="279"/>
      <c r="C455" s="279"/>
      <c r="D455" s="279"/>
      <c r="E455" s="279"/>
      <c r="F455" s="279"/>
      <c r="G455" s="279"/>
      <c r="H455" s="279"/>
      <c r="I455" s="279"/>
      <c r="J455" s="304"/>
      <c r="K455" s="409"/>
      <c r="L455" s="4">
        <v>2011</v>
      </c>
      <c r="M455" s="59"/>
      <c r="N455" s="59"/>
      <c r="O455" s="59"/>
      <c r="P455" s="59"/>
      <c r="Q455" s="59"/>
      <c r="R455" s="59"/>
    </row>
    <row r="456" spans="1:18" ht="12.75">
      <c r="A456" s="271"/>
      <c r="B456" s="279"/>
      <c r="C456" s="279"/>
      <c r="D456" s="279"/>
      <c r="E456" s="279"/>
      <c r="F456" s="279"/>
      <c r="G456" s="279"/>
      <c r="H456" s="279"/>
      <c r="I456" s="279"/>
      <c r="J456" s="304"/>
      <c r="K456" s="409"/>
      <c r="L456" s="4">
        <v>2012</v>
      </c>
      <c r="M456" s="59"/>
      <c r="N456" s="59"/>
      <c r="O456" s="59"/>
      <c r="P456" s="59"/>
      <c r="Q456" s="59"/>
      <c r="R456" s="59"/>
    </row>
    <row r="457" spans="1:18" ht="12.75">
      <c r="A457" s="271"/>
      <c r="B457" s="279"/>
      <c r="C457" s="279"/>
      <c r="D457" s="279"/>
      <c r="E457" s="279"/>
      <c r="F457" s="279"/>
      <c r="G457" s="279"/>
      <c r="H457" s="279"/>
      <c r="I457" s="279"/>
      <c r="J457" s="304"/>
      <c r="K457" s="409"/>
      <c r="L457" s="4">
        <v>2013</v>
      </c>
      <c r="M457" s="59">
        <v>3000</v>
      </c>
      <c r="N457" s="59">
        <v>3000</v>
      </c>
      <c r="O457" s="59"/>
      <c r="P457" s="59"/>
      <c r="Q457" s="59"/>
      <c r="R457" s="59"/>
    </row>
    <row r="458" spans="1:18" ht="12.75">
      <c r="A458" s="271"/>
      <c r="B458" s="279"/>
      <c r="C458" s="279"/>
      <c r="D458" s="279"/>
      <c r="E458" s="279"/>
      <c r="F458" s="279"/>
      <c r="G458" s="279"/>
      <c r="H458" s="279"/>
      <c r="I458" s="279"/>
      <c r="J458" s="304"/>
      <c r="K458" s="409"/>
      <c r="L458" s="4">
        <v>2014</v>
      </c>
      <c r="M458" s="59">
        <v>3000</v>
      </c>
      <c r="N458" s="59">
        <v>3000</v>
      </c>
      <c r="O458" s="59"/>
      <c r="P458" s="59"/>
      <c r="Q458" s="59"/>
      <c r="R458" s="59"/>
    </row>
    <row r="459" spans="1:18" ht="12.75">
      <c r="A459" s="271"/>
      <c r="B459" s="279"/>
      <c r="C459" s="279"/>
      <c r="D459" s="279"/>
      <c r="E459" s="279"/>
      <c r="F459" s="279"/>
      <c r="G459" s="279"/>
      <c r="H459" s="279"/>
      <c r="I459" s="279"/>
      <c r="J459" s="304"/>
      <c r="K459" s="410"/>
      <c r="L459" s="4">
        <v>2015</v>
      </c>
      <c r="M459" s="59"/>
      <c r="N459" s="59"/>
      <c r="O459" s="59"/>
      <c r="P459" s="59"/>
      <c r="Q459" s="59"/>
      <c r="R459" s="59"/>
    </row>
    <row r="460" spans="1:18" ht="55.5" customHeight="1">
      <c r="A460" s="16" t="s">
        <v>183</v>
      </c>
      <c r="B460" s="14"/>
      <c r="C460" s="14"/>
      <c r="D460" s="14"/>
      <c r="E460" s="14"/>
      <c r="F460" s="14"/>
      <c r="G460" s="14"/>
      <c r="H460" s="14"/>
      <c r="I460" s="14"/>
      <c r="J460" s="73"/>
      <c r="K460" s="82"/>
      <c r="L460" s="12"/>
      <c r="M460" s="163"/>
      <c r="N460" s="163"/>
      <c r="O460" s="163"/>
      <c r="P460" s="163"/>
      <c r="Q460" s="163"/>
      <c r="R460" s="163"/>
    </row>
    <row r="461" spans="1:18" ht="12.75" customHeight="1">
      <c r="A461" s="271" t="s">
        <v>76</v>
      </c>
      <c r="B461" s="279" t="s">
        <v>14</v>
      </c>
      <c r="C461" s="311">
        <v>3.3</v>
      </c>
      <c r="D461" s="311">
        <v>0.8</v>
      </c>
      <c r="E461" s="311">
        <v>1.2</v>
      </c>
      <c r="F461" s="311"/>
      <c r="G461" s="311">
        <v>0.5</v>
      </c>
      <c r="H461" s="311">
        <v>0.5</v>
      </c>
      <c r="I461" s="311">
        <v>0.3</v>
      </c>
      <c r="J461" s="304" t="s">
        <v>274</v>
      </c>
      <c r="K461" s="408" t="s">
        <v>236</v>
      </c>
      <c r="L461" s="4">
        <v>2010</v>
      </c>
      <c r="M461" s="164">
        <v>1350</v>
      </c>
      <c r="N461" s="164">
        <v>300</v>
      </c>
      <c r="O461" s="164"/>
      <c r="P461" s="164">
        <v>250</v>
      </c>
      <c r="Q461" s="164">
        <v>800</v>
      </c>
      <c r="R461" s="164"/>
    </row>
    <row r="462" spans="1:18" ht="12.75">
      <c r="A462" s="271"/>
      <c r="B462" s="279"/>
      <c r="C462" s="311"/>
      <c r="D462" s="311"/>
      <c r="E462" s="311"/>
      <c r="F462" s="311"/>
      <c r="G462" s="311"/>
      <c r="H462" s="311"/>
      <c r="I462" s="311"/>
      <c r="J462" s="304"/>
      <c r="K462" s="409"/>
      <c r="L462" s="4">
        <v>2011</v>
      </c>
      <c r="M462" s="164">
        <v>1550</v>
      </c>
      <c r="N462" s="164">
        <v>350</v>
      </c>
      <c r="O462" s="164"/>
      <c r="P462" s="164">
        <v>300</v>
      </c>
      <c r="Q462" s="164">
        <v>900</v>
      </c>
      <c r="R462" s="164"/>
    </row>
    <row r="463" spans="1:18" ht="12.75">
      <c r="A463" s="271"/>
      <c r="B463" s="279"/>
      <c r="C463" s="311"/>
      <c r="D463" s="311"/>
      <c r="E463" s="311"/>
      <c r="F463" s="311"/>
      <c r="G463" s="311"/>
      <c r="H463" s="311"/>
      <c r="I463" s="311"/>
      <c r="J463" s="304"/>
      <c r="K463" s="409"/>
      <c r="L463" s="4">
        <v>2012</v>
      </c>
      <c r="M463" s="164"/>
      <c r="N463" s="164"/>
      <c r="O463" s="164"/>
      <c r="P463" s="164"/>
      <c r="Q463" s="164"/>
      <c r="R463" s="164"/>
    </row>
    <row r="464" spans="1:18" ht="12.75">
      <c r="A464" s="271"/>
      <c r="B464" s="279"/>
      <c r="C464" s="311"/>
      <c r="D464" s="311"/>
      <c r="E464" s="311"/>
      <c r="F464" s="311"/>
      <c r="G464" s="311"/>
      <c r="H464" s="311"/>
      <c r="I464" s="311"/>
      <c r="J464" s="304"/>
      <c r="K464" s="409"/>
      <c r="L464" s="4">
        <v>2013</v>
      </c>
      <c r="M464" s="164">
        <v>71</v>
      </c>
      <c r="N464" s="164">
        <v>71</v>
      </c>
      <c r="O464" s="164"/>
      <c r="P464" s="164"/>
      <c r="Q464" s="164"/>
      <c r="R464" s="164"/>
    </row>
    <row r="465" spans="1:18" ht="12.75">
      <c r="A465" s="271"/>
      <c r="B465" s="279"/>
      <c r="C465" s="311"/>
      <c r="D465" s="311"/>
      <c r="E465" s="311"/>
      <c r="F465" s="311"/>
      <c r="G465" s="311"/>
      <c r="H465" s="311"/>
      <c r="I465" s="311"/>
      <c r="J465" s="304"/>
      <c r="K465" s="409"/>
      <c r="L465" s="4">
        <v>2014</v>
      </c>
      <c r="M465" s="164">
        <v>71</v>
      </c>
      <c r="N465" s="164">
        <v>71</v>
      </c>
      <c r="O465" s="164"/>
      <c r="P465" s="164"/>
      <c r="Q465" s="164"/>
      <c r="R465" s="164"/>
    </row>
    <row r="466" spans="1:18" ht="61.5" customHeight="1">
      <c r="A466" s="271"/>
      <c r="B466" s="279"/>
      <c r="C466" s="311"/>
      <c r="D466" s="311"/>
      <c r="E466" s="311"/>
      <c r="F466" s="311"/>
      <c r="G466" s="311"/>
      <c r="H466" s="311"/>
      <c r="I466" s="311"/>
      <c r="J466" s="304"/>
      <c r="K466" s="410"/>
      <c r="L466" s="4">
        <v>2015</v>
      </c>
      <c r="M466" s="164">
        <v>40</v>
      </c>
      <c r="N466" s="164">
        <v>40</v>
      </c>
      <c r="O466" s="164"/>
      <c r="P466" s="164"/>
      <c r="Q466" s="164"/>
      <c r="R466" s="164"/>
    </row>
    <row r="467" spans="1:18" ht="15.75">
      <c r="A467" s="437" t="s">
        <v>79</v>
      </c>
      <c r="B467" s="437"/>
      <c r="C467" s="437"/>
      <c r="D467" s="437"/>
      <c r="E467" s="437"/>
      <c r="F467" s="437"/>
      <c r="G467" s="437"/>
      <c r="H467" s="437"/>
      <c r="I467" s="437"/>
      <c r="J467" s="437"/>
      <c r="K467" s="437"/>
      <c r="L467" s="214" t="s">
        <v>25</v>
      </c>
      <c r="M467" s="90">
        <f>SUM(M468:M473)</f>
        <v>19507</v>
      </c>
      <c r="N467" s="90">
        <f>SUM(N468:N473)</f>
        <v>17550</v>
      </c>
      <c r="O467" s="90"/>
      <c r="P467" s="90">
        <f>SUM(P468:P473)</f>
        <v>1957</v>
      </c>
      <c r="Q467" s="90"/>
      <c r="R467" s="90"/>
    </row>
    <row r="468" spans="1:18" ht="12.75">
      <c r="A468" s="445"/>
      <c r="B468" s="445"/>
      <c r="C468" s="445"/>
      <c r="D468" s="445"/>
      <c r="E468" s="445"/>
      <c r="F468" s="445"/>
      <c r="G468" s="445"/>
      <c r="H468" s="445"/>
      <c r="I468" s="445"/>
      <c r="J468" s="445"/>
      <c r="K468" s="445"/>
      <c r="L468" s="214">
        <v>2010</v>
      </c>
      <c r="M468" s="90">
        <f aca="true" t="shared" si="11" ref="M468:P469">M475+M481+M487+M493+M500+M507+M513+M519</f>
        <v>3207</v>
      </c>
      <c r="N468" s="90">
        <f t="shared" si="11"/>
        <v>2500</v>
      </c>
      <c r="O468" s="90"/>
      <c r="P468" s="90">
        <f t="shared" si="11"/>
        <v>707</v>
      </c>
      <c r="Q468" s="90"/>
      <c r="R468" s="90"/>
    </row>
    <row r="469" spans="1:18" ht="12.75">
      <c r="A469" s="445"/>
      <c r="B469" s="445"/>
      <c r="C469" s="445"/>
      <c r="D469" s="445"/>
      <c r="E469" s="445"/>
      <c r="F469" s="445"/>
      <c r="G469" s="445"/>
      <c r="H469" s="445"/>
      <c r="I469" s="445"/>
      <c r="J469" s="445"/>
      <c r="K469" s="445"/>
      <c r="L469" s="214">
        <v>2011</v>
      </c>
      <c r="M469" s="90">
        <f t="shared" si="11"/>
        <v>8500</v>
      </c>
      <c r="N469" s="90">
        <f t="shared" si="11"/>
        <v>7850</v>
      </c>
      <c r="O469" s="90"/>
      <c r="P469" s="90">
        <f>P476+P482+P488+P494+P501+P508+P514+P520</f>
        <v>650</v>
      </c>
      <c r="Q469" s="90"/>
      <c r="R469" s="90"/>
    </row>
    <row r="470" spans="1:18" ht="12.75">
      <c r="A470" s="445"/>
      <c r="B470" s="445"/>
      <c r="C470" s="445"/>
      <c r="D470" s="445"/>
      <c r="E470" s="445"/>
      <c r="F470" s="445"/>
      <c r="G470" s="445"/>
      <c r="H470" s="445"/>
      <c r="I470" s="445"/>
      <c r="J470" s="445"/>
      <c r="K470" s="445"/>
      <c r="L470" s="214">
        <v>2012</v>
      </c>
      <c r="M470" s="90">
        <f>M477+M483+M489+M495+M502+M509+M515+M521</f>
        <v>600</v>
      </c>
      <c r="N470" s="90"/>
      <c r="O470" s="90"/>
      <c r="P470" s="90">
        <f>P477+P483+P489+P495+P502+P509+P515+P521</f>
        <v>600</v>
      </c>
      <c r="Q470" s="90"/>
      <c r="R470" s="90"/>
    </row>
    <row r="471" spans="1:18" ht="12.75" customHeight="1">
      <c r="A471" s="365" t="s">
        <v>181</v>
      </c>
      <c r="B471" s="117"/>
      <c r="C471" s="117"/>
      <c r="D471" s="117"/>
      <c r="E471" s="117"/>
      <c r="F471" s="117"/>
      <c r="G471" s="117"/>
      <c r="H471" s="117"/>
      <c r="I471" s="117"/>
      <c r="J471" s="118"/>
      <c r="K471" s="239"/>
      <c r="L471" s="214">
        <v>2013</v>
      </c>
      <c r="M471" s="90"/>
      <c r="N471" s="90"/>
      <c r="O471" s="90"/>
      <c r="P471" s="90"/>
      <c r="Q471" s="90"/>
      <c r="R471" s="90"/>
    </row>
    <row r="472" spans="1:18" ht="12" customHeight="1">
      <c r="A472" s="365"/>
      <c r="B472" s="117"/>
      <c r="C472" s="117"/>
      <c r="D472" s="117"/>
      <c r="E472" s="117"/>
      <c r="F472" s="117"/>
      <c r="G472" s="117"/>
      <c r="H472" s="117"/>
      <c r="I472" s="117"/>
      <c r="J472" s="118"/>
      <c r="K472" s="239"/>
      <c r="L472" s="214">
        <v>2014</v>
      </c>
      <c r="M472" s="90">
        <f>M479+M485+M491+M497+M504+M511+M517+M523</f>
        <v>3600</v>
      </c>
      <c r="N472" s="90">
        <f>N479+N485+N491+N497+N504+N511+N517+N523</f>
        <v>3600</v>
      </c>
      <c r="O472" s="90"/>
      <c r="P472" s="90"/>
      <c r="Q472" s="90"/>
      <c r="R472" s="90"/>
    </row>
    <row r="473" spans="1:18" ht="12.75" customHeight="1">
      <c r="A473" s="365"/>
      <c r="B473" s="117"/>
      <c r="C473" s="117"/>
      <c r="D473" s="117"/>
      <c r="E473" s="117"/>
      <c r="F473" s="117"/>
      <c r="G473" s="117"/>
      <c r="H473" s="117"/>
      <c r="I473" s="117"/>
      <c r="J473" s="118"/>
      <c r="K473" s="239"/>
      <c r="L473" s="214">
        <v>2015</v>
      </c>
      <c r="M473" s="90">
        <f>M480+M486+M492+M498+M505+M512+M518+M524</f>
        <v>3600</v>
      </c>
      <c r="N473" s="90">
        <f>N480+N486+N492+N498+N505+N512+N518+N524</f>
        <v>3600</v>
      </c>
      <c r="O473" s="90"/>
      <c r="P473" s="90"/>
      <c r="Q473" s="90"/>
      <c r="R473" s="90"/>
    </row>
    <row r="474" spans="1:18" ht="15.75">
      <c r="A474" s="368"/>
      <c r="B474" s="117"/>
      <c r="C474" s="117"/>
      <c r="D474" s="117"/>
      <c r="E474" s="117"/>
      <c r="F474" s="117"/>
      <c r="G474" s="117"/>
      <c r="H474" s="117"/>
      <c r="I474" s="117"/>
      <c r="J474" s="118"/>
      <c r="K474" s="239"/>
      <c r="L474" s="223"/>
      <c r="M474" s="119"/>
      <c r="N474" s="119"/>
      <c r="O474" s="119"/>
      <c r="P474" s="120"/>
      <c r="Q474" s="120"/>
      <c r="R474" s="120"/>
    </row>
    <row r="475" spans="1:18" ht="19.5" customHeight="1">
      <c r="A475" s="399" t="s">
        <v>137</v>
      </c>
      <c r="B475" s="438" t="s">
        <v>14</v>
      </c>
      <c r="C475" s="380">
        <v>5.2</v>
      </c>
      <c r="D475" s="380"/>
      <c r="E475" s="383"/>
      <c r="F475" s="383"/>
      <c r="G475" s="383"/>
      <c r="H475" s="439">
        <v>2.6</v>
      </c>
      <c r="I475" s="439">
        <v>2.6</v>
      </c>
      <c r="J475" s="414" t="s">
        <v>19</v>
      </c>
      <c r="K475" s="408" t="s">
        <v>236</v>
      </c>
      <c r="L475" s="228">
        <v>2010</v>
      </c>
      <c r="M475" s="186"/>
      <c r="N475" s="186"/>
      <c r="O475" s="186"/>
      <c r="P475" s="186"/>
      <c r="Q475" s="186"/>
      <c r="R475" s="186"/>
    </row>
    <row r="476" spans="1:18" ht="13.5">
      <c r="A476" s="400"/>
      <c r="B476" s="432"/>
      <c r="C476" s="381"/>
      <c r="D476" s="381"/>
      <c r="E476" s="384"/>
      <c r="F476" s="384"/>
      <c r="G476" s="384"/>
      <c r="H476" s="440"/>
      <c r="I476" s="440"/>
      <c r="J476" s="415"/>
      <c r="K476" s="409"/>
      <c r="L476" s="228">
        <v>2011</v>
      </c>
      <c r="M476" s="186"/>
      <c r="N476" s="186"/>
      <c r="O476" s="186"/>
      <c r="P476" s="186"/>
      <c r="Q476" s="186"/>
      <c r="R476" s="186"/>
    </row>
    <row r="477" spans="1:18" ht="13.5">
      <c r="A477" s="400"/>
      <c r="B477" s="432"/>
      <c r="C477" s="381"/>
      <c r="D477" s="381"/>
      <c r="E477" s="384"/>
      <c r="F477" s="384"/>
      <c r="G477" s="384"/>
      <c r="H477" s="440"/>
      <c r="I477" s="440"/>
      <c r="J477" s="415"/>
      <c r="K477" s="409"/>
      <c r="L477" s="228">
        <v>2012</v>
      </c>
      <c r="M477" s="186"/>
      <c r="N477" s="186"/>
      <c r="O477" s="186"/>
      <c r="P477" s="186"/>
      <c r="Q477" s="186"/>
      <c r="R477" s="186"/>
    </row>
    <row r="478" spans="1:18" ht="13.5">
      <c r="A478" s="400"/>
      <c r="B478" s="432"/>
      <c r="C478" s="381"/>
      <c r="D478" s="381"/>
      <c r="E478" s="384"/>
      <c r="F478" s="384"/>
      <c r="G478" s="384"/>
      <c r="H478" s="440"/>
      <c r="I478" s="440"/>
      <c r="J478" s="415"/>
      <c r="K478" s="409"/>
      <c r="L478" s="228">
        <v>2013</v>
      </c>
      <c r="M478" s="186"/>
      <c r="N478" s="186"/>
      <c r="O478" s="186"/>
      <c r="P478" s="186"/>
      <c r="Q478" s="186"/>
      <c r="R478" s="186"/>
    </row>
    <row r="479" spans="1:18" ht="13.5">
      <c r="A479" s="400"/>
      <c r="B479" s="432"/>
      <c r="C479" s="381"/>
      <c r="D479" s="381"/>
      <c r="E479" s="384"/>
      <c r="F479" s="384"/>
      <c r="G479" s="384"/>
      <c r="H479" s="440"/>
      <c r="I479" s="440"/>
      <c r="J479" s="415"/>
      <c r="K479" s="409"/>
      <c r="L479" s="228">
        <v>2014</v>
      </c>
      <c r="M479" s="187">
        <v>3600</v>
      </c>
      <c r="N479" s="187">
        <v>3600</v>
      </c>
      <c r="O479" s="186"/>
      <c r="P479" s="186"/>
      <c r="Q479" s="186"/>
      <c r="R479" s="186"/>
    </row>
    <row r="480" spans="1:18" ht="13.5">
      <c r="A480" s="401"/>
      <c r="B480" s="433"/>
      <c r="C480" s="382"/>
      <c r="D480" s="382"/>
      <c r="E480" s="385"/>
      <c r="F480" s="385"/>
      <c r="G480" s="385"/>
      <c r="H480" s="441"/>
      <c r="I480" s="441"/>
      <c r="J480" s="416"/>
      <c r="K480" s="410"/>
      <c r="L480" s="228">
        <v>2015</v>
      </c>
      <c r="M480" s="187">
        <v>3600</v>
      </c>
      <c r="N480" s="187">
        <v>3600</v>
      </c>
      <c r="O480" s="186"/>
      <c r="P480" s="186"/>
      <c r="Q480" s="186"/>
      <c r="R480" s="186"/>
    </row>
    <row r="481" spans="1:18" ht="12.75" customHeight="1">
      <c r="A481" s="406" t="s">
        <v>136</v>
      </c>
      <c r="B481" s="428" t="s">
        <v>14</v>
      </c>
      <c r="C481" s="380">
        <v>0.1</v>
      </c>
      <c r="D481" s="434"/>
      <c r="E481" s="434">
        <v>0.1</v>
      </c>
      <c r="F481" s="434"/>
      <c r="G481" s="434"/>
      <c r="H481" s="434"/>
      <c r="I481" s="434"/>
      <c r="J481" s="442" t="s">
        <v>19</v>
      </c>
      <c r="K481" s="408" t="s">
        <v>236</v>
      </c>
      <c r="L481" s="228">
        <v>2010</v>
      </c>
      <c r="M481" s="187"/>
      <c r="N481" s="187"/>
      <c r="O481" s="186"/>
      <c r="P481" s="186"/>
      <c r="Q481" s="186"/>
      <c r="R481" s="186"/>
    </row>
    <row r="482" spans="1:18" ht="13.5">
      <c r="A482" s="406"/>
      <c r="B482" s="428"/>
      <c r="C482" s="381"/>
      <c r="D482" s="435"/>
      <c r="E482" s="435"/>
      <c r="F482" s="435"/>
      <c r="G482" s="435"/>
      <c r="H482" s="435"/>
      <c r="I482" s="435"/>
      <c r="J482" s="443"/>
      <c r="K482" s="409"/>
      <c r="L482" s="228">
        <v>2011</v>
      </c>
      <c r="M482" s="187">
        <v>150</v>
      </c>
      <c r="N482" s="187">
        <v>150</v>
      </c>
      <c r="O482" s="186"/>
      <c r="P482" s="186"/>
      <c r="Q482" s="186"/>
      <c r="R482" s="186"/>
    </row>
    <row r="483" spans="1:18" ht="13.5">
      <c r="A483" s="406"/>
      <c r="B483" s="428"/>
      <c r="C483" s="381"/>
      <c r="D483" s="435"/>
      <c r="E483" s="435"/>
      <c r="F483" s="435"/>
      <c r="G483" s="435"/>
      <c r="H483" s="435"/>
      <c r="I483" s="435"/>
      <c r="J483" s="443"/>
      <c r="K483" s="409"/>
      <c r="L483" s="228">
        <v>2012</v>
      </c>
      <c r="M483" s="187"/>
      <c r="N483" s="187"/>
      <c r="O483" s="186"/>
      <c r="P483" s="186"/>
      <c r="Q483" s="186"/>
      <c r="R483" s="186"/>
    </row>
    <row r="484" spans="1:18" ht="13.5">
      <c r="A484" s="406"/>
      <c r="B484" s="428"/>
      <c r="C484" s="381"/>
      <c r="D484" s="435"/>
      <c r="E484" s="435"/>
      <c r="F484" s="435"/>
      <c r="G484" s="435"/>
      <c r="H484" s="435"/>
      <c r="I484" s="435"/>
      <c r="J484" s="443"/>
      <c r="K484" s="409"/>
      <c r="L484" s="228">
        <v>2013</v>
      </c>
      <c r="M484" s="187"/>
      <c r="N484" s="187"/>
      <c r="O484" s="186"/>
      <c r="P484" s="186"/>
      <c r="Q484" s="186"/>
      <c r="R484" s="186"/>
    </row>
    <row r="485" spans="1:18" ht="13.5">
      <c r="A485" s="406"/>
      <c r="B485" s="428"/>
      <c r="C485" s="381"/>
      <c r="D485" s="435"/>
      <c r="E485" s="435"/>
      <c r="F485" s="435"/>
      <c r="G485" s="435"/>
      <c r="H485" s="435"/>
      <c r="I485" s="435"/>
      <c r="J485" s="443"/>
      <c r="K485" s="409"/>
      <c r="L485" s="228">
        <v>2014</v>
      </c>
      <c r="M485" s="187"/>
      <c r="N485" s="187"/>
      <c r="O485" s="186"/>
      <c r="P485" s="186"/>
      <c r="Q485" s="186"/>
      <c r="R485" s="186"/>
    </row>
    <row r="486" spans="1:18" ht="13.5">
      <c r="A486" s="406"/>
      <c r="B486" s="428"/>
      <c r="C486" s="382"/>
      <c r="D486" s="436"/>
      <c r="E486" s="436"/>
      <c r="F486" s="436"/>
      <c r="G486" s="436"/>
      <c r="H486" s="436"/>
      <c r="I486" s="436"/>
      <c r="J486" s="444"/>
      <c r="K486" s="410"/>
      <c r="L486" s="228">
        <v>2015</v>
      </c>
      <c r="M486" s="187"/>
      <c r="N486" s="187"/>
      <c r="O486" s="186"/>
      <c r="P486" s="186"/>
      <c r="Q486" s="186"/>
      <c r="R486" s="186"/>
    </row>
    <row r="487" spans="1:18" ht="12.75" customHeight="1">
      <c r="A487" s="400" t="s">
        <v>138</v>
      </c>
      <c r="B487" s="432" t="s">
        <v>14</v>
      </c>
      <c r="C487" s="380">
        <v>5.1</v>
      </c>
      <c r="D487" s="434"/>
      <c r="E487" s="434">
        <v>5.1</v>
      </c>
      <c r="F487" s="434"/>
      <c r="G487" s="434"/>
      <c r="H487" s="434"/>
      <c r="I487" s="434"/>
      <c r="J487" s="414" t="s">
        <v>19</v>
      </c>
      <c r="K487" s="408" t="s">
        <v>236</v>
      </c>
      <c r="L487" s="228">
        <v>2010</v>
      </c>
      <c r="M487" s="187"/>
      <c r="N487" s="187"/>
      <c r="O487" s="186"/>
      <c r="P487" s="186"/>
      <c r="Q487" s="186"/>
      <c r="R487" s="186"/>
    </row>
    <row r="488" spans="1:18" ht="13.5">
      <c r="A488" s="400"/>
      <c r="B488" s="432"/>
      <c r="C488" s="381"/>
      <c r="D488" s="435"/>
      <c r="E488" s="435"/>
      <c r="F488" s="435"/>
      <c r="G488" s="435"/>
      <c r="H488" s="435"/>
      <c r="I488" s="435"/>
      <c r="J488" s="415"/>
      <c r="K488" s="409"/>
      <c r="L488" s="228">
        <v>2011</v>
      </c>
      <c r="M488" s="187">
        <v>7500</v>
      </c>
      <c r="N488" s="187">
        <v>7500</v>
      </c>
      <c r="O488" s="186"/>
      <c r="P488" s="186"/>
      <c r="Q488" s="186"/>
      <c r="R488" s="186"/>
    </row>
    <row r="489" spans="1:18" ht="13.5">
      <c r="A489" s="400"/>
      <c r="B489" s="432"/>
      <c r="C489" s="381"/>
      <c r="D489" s="435"/>
      <c r="E489" s="435"/>
      <c r="F489" s="435"/>
      <c r="G489" s="435"/>
      <c r="H489" s="435"/>
      <c r="I489" s="435"/>
      <c r="J489" s="415"/>
      <c r="K489" s="409"/>
      <c r="L489" s="228">
        <v>2012</v>
      </c>
      <c r="M489" s="187"/>
      <c r="N489" s="187"/>
      <c r="O489" s="186"/>
      <c r="P489" s="186"/>
      <c r="Q489" s="186"/>
      <c r="R489" s="186"/>
    </row>
    <row r="490" spans="1:18" ht="13.5">
      <c r="A490" s="400"/>
      <c r="B490" s="432"/>
      <c r="C490" s="381"/>
      <c r="D490" s="435"/>
      <c r="E490" s="435"/>
      <c r="F490" s="435"/>
      <c r="G490" s="435"/>
      <c r="H490" s="435"/>
      <c r="I490" s="435"/>
      <c r="J490" s="415"/>
      <c r="K490" s="409"/>
      <c r="L490" s="228">
        <v>2013</v>
      </c>
      <c r="M490" s="187"/>
      <c r="N490" s="187"/>
      <c r="O490" s="186"/>
      <c r="P490" s="186"/>
      <c r="Q490" s="186"/>
      <c r="R490" s="186"/>
    </row>
    <row r="491" spans="1:18" ht="13.5">
      <c r="A491" s="400"/>
      <c r="B491" s="432"/>
      <c r="C491" s="381"/>
      <c r="D491" s="435"/>
      <c r="E491" s="435"/>
      <c r="F491" s="435"/>
      <c r="G491" s="435"/>
      <c r="H491" s="435"/>
      <c r="I491" s="435"/>
      <c r="J491" s="415"/>
      <c r="K491" s="409"/>
      <c r="L491" s="228">
        <v>2014</v>
      </c>
      <c r="M491" s="187"/>
      <c r="N491" s="187"/>
      <c r="O491" s="186"/>
      <c r="P491" s="186"/>
      <c r="Q491" s="186"/>
      <c r="R491" s="186"/>
    </row>
    <row r="492" spans="1:18" ht="13.5">
      <c r="A492" s="401"/>
      <c r="B492" s="433"/>
      <c r="C492" s="382"/>
      <c r="D492" s="436"/>
      <c r="E492" s="436"/>
      <c r="F492" s="436"/>
      <c r="G492" s="436"/>
      <c r="H492" s="436"/>
      <c r="I492" s="436"/>
      <c r="J492" s="416"/>
      <c r="K492" s="410"/>
      <c r="L492" s="228">
        <v>2015</v>
      </c>
      <c r="M492" s="187"/>
      <c r="N492" s="187"/>
      <c r="O492" s="186"/>
      <c r="P492" s="186"/>
      <c r="Q492" s="186"/>
      <c r="R492" s="186"/>
    </row>
    <row r="493" spans="1:18" ht="10.5" customHeight="1">
      <c r="A493" s="399" t="s">
        <v>139</v>
      </c>
      <c r="B493" s="411" t="s">
        <v>14</v>
      </c>
      <c r="C493" s="380">
        <v>1</v>
      </c>
      <c r="D493" s="429">
        <v>1</v>
      </c>
      <c r="E493" s="429"/>
      <c r="F493" s="429"/>
      <c r="G493" s="429"/>
      <c r="H493" s="429"/>
      <c r="I493" s="429"/>
      <c r="J493" s="414" t="s">
        <v>19</v>
      </c>
      <c r="K493" s="408" t="s">
        <v>236</v>
      </c>
      <c r="L493" s="198">
        <v>2010</v>
      </c>
      <c r="M493" s="149">
        <v>1300</v>
      </c>
      <c r="N493" s="149">
        <v>1300</v>
      </c>
      <c r="O493" s="149"/>
      <c r="P493" s="149"/>
      <c r="Q493" s="149"/>
      <c r="R493" s="149"/>
    </row>
    <row r="494" spans="1:18" ht="12.75">
      <c r="A494" s="400"/>
      <c r="B494" s="412"/>
      <c r="C494" s="381"/>
      <c r="D494" s="430"/>
      <c r="E494" s="430"/>
      <c r="F494" s="430"/>
      <c r="G494" s="430"/>
      <c r="H494" s="430"/>
      <c r="I494" s="430"/>
      <c r="J494" s="415"/>
      <c r="K494" s="409"/>
      <c r="L494" s="198">
        <v>2011</v>
      </c>
      <c r="M494" s="149"/>
      <c r="N494" s="149"/>
      <c r="O494" s="149"/>
      <c r="P494" s="149"/>
      <c r="Q494" s="149"/>
      <c r="R494" s="149"/>
    </row>
    <row r="495" spans="1:18" ht="12.75">
      <c r="A495" s="400"/>
      <c r="B495" s="412"/>
      <c r="C495" s="381"/>
      <c r="D495" s="430"/>
      <c r="E495" s="430"/>
      <c r="F495" s="430"/>
      <c r="G495" s="430"/>
      <c r="H495" s="430"/>
      <c r="I495" s="430"/>
      <c r="J495" s="415"/>
      <c r="K495" s="409"/>
      <c r="L495" s="198">
        <v>2012</v>
      </c>
      <c r="M495" s="149"/>
      <c r="N495" s="149"/>
      <c r="O495" s="149"/>
      <c r="P495" s="149"/>
      <c r="Q495" s="149"/>
      <c r="R495" s="149"/>
    </row>
    <row r="496" spans="1:18" ht="12.75">
      <c r="A496" s="400"/>
      <c r="B496" s="412"/>
      <c r="C496" s="381"/>
      <c r="D496" s="430"/>
      <c r="E496" s="430"/>
      <c r="F496" s="430"/>
      <c r="G496" s="430"/>
      <c r="H496" s="430"/>
      <c r="I496" s="430"/>
      <c r="J496" s="415"/>
      <c r="K496" s="409"/>
      <c r="L496" s="198">
        <v>2013</v>
      </c>
      <c r="M496" s="149"/>
      <c r="N496" s="149"/>
      <c r="O496" s="149"/>
      <c r="P496" s="149"/>
      <c r="Q496" s="149"/>
      <c r="R496" s="149"/>
    </row>
    <row r="497" spans="1:18" ht="12.75">
      <c r="A497" s="400"/>
      <c r="B497" s="412"/>
      <c r="C497" s="381"/>
      <c r="D497" s="430"/>
      <c r="E497" s="430"/>
      <c r="F497" s="430"/>
      <c r="G497" s="430"/>
      <c r="H497" s="430"/>
      <c r="I497" s="430"/>
      <c r="J497" s="415"/>
      <c r="K497" s="409"/>
      <c r="L497" s="198">
        <v>2014</v>
      </c>
      <c r="M497" s="149"/>
      <c r="N497" s="149"/>
      <c r="O497" s="149"/>
      <c r="P497" s="149"/>
      <c r="Q497" s="149"/>
      <c r="R497" s="149"/>
    </row>
    <row r="498" spans="1:18" ht="15" customHeight="1">
      <c r="A498" s="401"/>
      <c r="B498" s="413"/>
      <c r="C498" s="382"/>
      <c r="D498" s="431"/>
      <c r="E498" s="431"/>
      <c r="F498" s="431"/>
      <c r="G498" s="431"/>
      <c r="H498" s="431"/>
      <c r="I498" s="431"/>
      <c r="J498" s="416"/>
      <c r="K498" s="410"/>
      <c r="L498" s="198">
        <v>2015</v>
      </c>
      <c r="M498" s="149"/>
      <c r="N498" s="149"/>
      <c r="O498" s="149"/>
      <c r="P498" s="149"/>
      <c r="Q498" s="149"/>
      <c r="R498" s="149"/>
    </row>
    <row r="499" spans="1:18" ht="51">
      <c r="A499" s="16" t="s">
        <v>183</v>
      </c>
      <c r="B499" s="18"/>
      <c r="C499" s="18"/>
      <c r="D499" s="18"/>
      <c r="E499" s="18"/>
      <c r="F499" s="18"/>
      <c r="G499" s="18"/>
      <c r="H499" s="18"/>
      <c r="I499" s="18"/>
      <c r="J499" s="80"/>
      <c r="K499" s="80"/>
      <c r="L499" s="14"/>
      <c r="M499" s="163"/>
      <c r="N499" s="163"/>
      <c r="O499" s="163"/>
      <c r="P499" s="163"/>
      <c r="Q499" s="163"/>
      <c r="R499" s="163"/>
    </row>
    <row r="500" spans="1:18" ht="12.75" customHeight="1">
      <c r="A500" s="271" t="s">
        <v>80</v>
      </c>
      <c r="B500" s="311" t="s">
        <v>14</v>
      </c>
      <c r="C500" s="311">
        <v>1.87</v>
      </c>
      <c r="D500" s="311"/>
      <c r="E500" s="311"/>
      <c r="F500" s="311"/>
      <c r="G500" s="311"/>
      <c r="H500" s="311"/>
      <c r="I500" s="311"/>
      <c r="J500" s="270" t="s">
        <v>194</v>
      </c>
      <c r="K500" s="408" t="s">
        <v>236</v>
      </c>
      <c r="L500" s="5">
        <v>2010</v>
      </c>
      <c r="M500" s="154">
        <v>200</v>
      </c>
      <c r="N500" s="154">
        <v>200</v>
      </c>
      <c r="O500" s="154"/>
      <c r="P500" s="154"/>
      <c r="Q500" s="154"/>
      <c r="R500" s="154"/>
    </row>
    <row r="501" spans="1:18" ht="12.75">
      <c r="A501" s="271"/>
      <c r="B501" s="311"/>
      <c r="C501" s="311"/>
      <c r="D501" s="311"/>
      <c r="E501" s="311"/>
      <c r="F501" s="311"/>
      <c r="G501" s="311"/>
      <c r="H501" s="311"/>
      <c r="I501" s="311"/>
      <c r="J501" s="270"/>
      <c r="K501" s="409"/>
      <c r="L501" s="5">
        <v>2011</v>
      </c>
      <c r="M501" s="154">
        <v>200</v>
      </c>
      <c r="N501" s="154">
        <v>200</v>
      </c>
      <c r="O501" s="154"/>
      <c r="P501" s="154"/>
      <c r="Q501" s="154"/>
      <c r="R501" s="154"/>
    </row>
    <row r="502" spans="1:18" ht="12.75">
      <c r="A502" s="271"/>
      <c r="B502" s="311"/>
      <c r="C502" s="311"/>
      <c r="D502" s="311"/>
      <c r="E502" s="311"/>
      <c r="F502" s="311"/>
      <c r="G502" s="311"/>
      <c r="H502" s="311"/>
      <c r="I502" s="311"/>
      <c r="J502" s="270"/>
      <c r="K502" s="409"/>
      <c r="L502" s="5">
        <v>2012</v>
      </c>
      <c r="M502" s="154"/>
      <c r="N502" s="154"/>
      <c r="O502" s="154"/>
      <c r="P502" s="154"/>
      <c r="Q502" s="154"/>
      <c r="R502" s="154"/>
    </row>
    <row r="503" spans="1:18" ht="12.75">
      <c r="A503" s="271"/>
      <c r="B503" s="311"/>
      <c r="C503" s="311"/>
      <c r="D503" s="311"/>
      <c r="E503" s="311"/>
      <c r="F503" s="311"/>
      <c r="G503" s="311"/>
      <c r="H503" s="311"/>
      <c r="I503" s="311"/>
      <c r="J503" s="270"/>
      <c r="K503" s="409"/>
      <c r="L503" s="5">
        <v>2013</v>
      </c>
      <c r="M503" s="154"/>
      <c r="N503" s="154"/>
      <c r="O503" s="154"/>
      <c r="P503" s="154"/>
      <c r="Q503" s="154"/>
      <c r="R503" s="154"/>
    </row>
    <row r="504" spans="1:18" ht="12.75">
      <c r="A504" s="271"/>
      <c r="B504" s="311"/>
      <c r="C504" s="311"/>
      <c r="D504" s="311"/>
      <c r="E504" s="311"/>
      <c r="F504" s="311"/>
      <c r="G504" s="311"/>
      <c r="H504" s="311"/>
      <c r="I504" s="311"/>
      <c r="J504" s="270"/>
      <c r="K504" s="409"/>
      <c r="L504" s="5">
        <v>2014</v>
      </c>
      <c r="M504" s="154"/>
      <c r="N504" s="154"/>
      <c r="O504" s="154"/>
      <c r="P504" s="154"/>
      <c r="Q504" s="154"/>
      <c r="R504" s="154"/>
    </row>
    <row r="505" spans="1:18" ht="12.75">
      <c r="A505" s="271"/>
      <c r="B505" s="311"/>
      <c r="C505" s="311"/>
      <c r="D505" s="311"/>
      <c r="E505" s="311"/>
      <c r="F505" s="311"/>
      <c r="G505" s="311"/>
      <c r="H505" s="311"/>
      <c r="I505" s="311"/>
      <c r="J505" s="270"/>
      <c r="K505" s="410"/>
      <c r="L505" s="5">
        <v>2015</v>
      </c>
      <c r="M505" s="154"/>
      <c r="N505" s="154"/>
      <c r="O505" s="154"/>
      <c r="P505" s="154"/>
      <c r="Q505" s="154"/>
      <c r="R505" s="154"/>
    </row>
    <row r="506" spans="1:18" ht="92.25" customHeight="1">
      <c r="A506" s="17" t="s">
        <v>82</v>
      </c>
      <c r="B506" s="12"/>
      <c r="C506" s="12"/>
      <c r="D506" s="12"/>
      <c r="E506" s="12"/>
      <c r="F506" s="12"/>
      <c r="G506" s="12"/>
      <c r="H506" s="12"/>
      <c r="I506" s="12"/>
      <c r="J506" s="74"/>
      <c r="K506" s="74"/>
      <c r="L506" s="13"/>
      <c r="M506" s="165"/>
      <c r="N506" s="165"/>
      <c r="O506" s="165"/>
      <c r="P506" s="165"/>
      <c r="Q506" s="165"/>
      <c r="R506" s="165"/>
    </row>
    <row r="507" spans="1:18" ht="12.75" customHeight="1">
      <c r="A507" s="311" t="s">
        <v>248</v>
      </c>
      <c r="B507" s="279" t="s">
        <v>21</v>
      </c>
      <c r="C507" s="311">
        <v>1</v>
      </c>
      <c r="D507" s="311">
        <v>1</v>
      </c>
      <c r="E507" s="311"/>
      <c r="F507" s="311"/>
      <c r="G507" s="311"/>
      <c r="H507" s="311"/>
      <c r="I507" s="311"/>
      <c r="J507" s="304" t="s">
        <v>275</v>
      </c>
      <c r="K507" s="408" t="s">
        <v>236</v>
      </c>
      <c r="L507" s="5">
        <v>2010</v>
      </c>
      <c r="M507" s="154">
        <v>357</v>
      </c>
      <c r="N507" s="154"/>
      <c r="O507" s="154"/>
      <c r="P507" s="154">
        <v>357</v>
      </c>
      <c r="Q507" s="154"/>
      <c r="R507" s="154"/>
    </row>
    <row r="508" spans="1:18" ht="12.75">
      <c r="A508" s="311"/>
      <c r="B508" s="279"/>
      <c r="C508" s="311"/>
      <c r="D508" s="311"/>
      <c r="E508" s="311"/>
      <c r="F508" s="311"/>
      <c r="G508" s="311"/>
      <c r="H508" s="311"/>
      <c r="I508" s="311"/>
      <c r="J508" s="304"/>
      <c r="K508" s="409"/>
      <c r="L508" s="5">
        <v>2011</v>
      </c>
      <c r="M508" s="154">
        <v>300</v>
      </c>
      <c r="N508" s="154"/>
      <c r="O508" s="154"/>
      <c r="P508" s="154">
        <v>300</v>
      </c>
      <c r="Q508" s="154"/>
      <c r="R508" s="154"/>
    </row>
    <row r="509" spans="1:18" ht="12.75">
      <c r="A509" s="311"/>
      <c r="B509" s="279"/>
      <c r="C509" s="311"/>
      <c r="D509" s="311"/>
      <c r="E509" s="311"/>
      <c r="F509" s="311"/>
      <c r="G509" s="311"/>
      <c r="H509" s="311"/>
      <c r="I509" s="311"/>
      <c r="J509" s="304"/>
      <c r="K509" s="409"/>
      <c r="L509" s="5">
        <v>2012</v>
      </c>
      <c r="M509" s="154">
        <v>300</v>
      </c>
      <c r="N509" s="154"/>
      <c r="O509" s="154"/>
      <c r="P509" s="154">
        <v>300</v>
      </c>
      <c r="Q509" s="154"/>
      <c r="R509" s="154"/>
    </row>
    <row r="510" spans="1:18" ht="12.75">
      <c r="A510" s="311"/>
      <c r="B510" s="279"/>
      <c r="C510" s="311"/>
      <c r="D510" s="311"/>
      <c r="E510" s="311"/>
      <c r="F510" s="311"/>
      <c r="G510" s="311"/>
      <c r="H510" s="311"/>
      <c r="I510" s="311"/>
      <c r="J510" s="304"/>
      <c r="K510" s="409"/>
      <c r="L510" s="5">
        <v>2013</v>
      </c>
      <c r="M510" s="154"/>
      <c r="N510" s="154"/>
      <c r="O510" s="154"/>
      <c r="P510" s="154"/>
      <c r="Q510" s="154"/>
      <c r="R510" s="154"/>
    </row>
    <row r="511" spans="1:18" ht="12.75">
      <c r="A511" s="311"/>
      <c r="B511" s="279"/>
      <c r="C511" s="311"/>
      <c r="D511" s="311"/>
      <c r="E511" s="311"/>
      <c r="F511" s="311"/>
      <c r="G511" s="311"/>
      <c r="H511" s="311"/>
      <c r="I511" s="311"/>
      <c r="J511" s="304"/>
      <c r="K511" s="409"/>
      <c r="L511" s="5">
        <v>2014</v>
      </c>
      <c r="M511" s="154"/>
      <c r="N511" s="154"/>
      <c r="O511" s="154"/>
      <c r="P511" s="154"/>
      <c r="Q511" s="154"/>
      <c r="R511" s="154"/>
    </row>
    <row r="512" spans="1:18" ht="20.25" customHeight="1">
      <c r="A512" s="311"/>
      <c r="B512" s="279"/>
      <c r="C512" s="311"/>
      <c r="D512" s="311"/>
      <c r="E512" s="311"/>
      <c r="F512" s="311"/>
      <c r="G512" s="311"/>
      <c r="H512" s="311"/>
      <c r="I512" s="311"/>
      <c r="J512" s="304"/>
      <c r="K512" s="410"/>
      <c r="L512" s="5">
        <v>2015</v>
      </c>
      <c r="M512" s="154"/>
      <c r="N512" s="154"/>
      <c r="O512" s="154"/>
      <c r="P512" s="154"/>
      <c r="Q512" s="154"/>
      <c r="R512" s="154"/>
    </row>
    <row r="513" spans="1:18" ht="12.75" customHeight="1">
      <c r="A513" s="271" t="s">
        <v>81</v>
      </c>
      <c r="B513" s="279" t="s">
        <v>21</v>
      </c>
      <c r="C513" s="311">
        <v>1</v>
      </c>
      <c r="D513" s="311"/>
      <c r="E513" s="311"/>
      <c r="F513" s="311">
        <v>1</v>
      </c>
      <c r="G513" s="311"/>
      <c r="H513" s="311"/>
      <c r="I513" s="311"/>
      <c r="J513" s="304" t="s">
        <v>275</v>
      </c>
      <c r="K513" s="408" t="s">
        <v>236</v>
      </c>
      <c r="L513" s="5">
        <v>2010</v>
      </c>
      <c r="M513" s="154">
        <v>350</v>
      </c>
      <c r="N513" s="154"/>
      <c r="O513" s="154"/>
      <c r="P513" s="154">
        <v>350</v>
      </c>
      <c r="Q513" s="154"/>
      <c r="R513" s="154"/>
    </row>
    <row r="514" spans="1:18" ht="12.75">
      <c r="A514" s="271"/>
      <c r="B514" s="279"/>
      <c r="C514" s="311"/>
      <c r="D514" s="311"/>
      <c r="E514" s="311"/>
      <c r="F514" s="311"/>
      <c r="G514" s="311"/>
      <c r="H514" s="311"/>
      <c r="I514" s="311"/>
      <c r="J514" s="304"/>
      <c r="K514" s="409"/>
      <c r="L514" s="5">
        <v>2011</v>
      </c>
      <c r="M514" s="154">
        <v>350</v>
      </c>
      <c r="N514" s="154"/>
      <c r="O514" s="154"/>
      <c r="P514" s="154">
        <v>350</v>
      </c>
      <c r="Q514" s="154"/>
      <c r="R514" s="154"/>
    </row>
    <row r="515" spans="1:18" ht="12.75">
      <c r="A515" s="271"/>
      <c r="B515" s="279"/>
      <c r="C515" s="311"/>
      <c r="D515" s="311"/>
      <c r="E515" s="311"/>
      <c r="F515" s="311"/>
      <c r="G515" s="311"/>
      <c r="H515" s="311"/>
      <c r="I515" s="311"/>
      <c r="J515" s="304"/>
      <c r="K515" s="409"/>
      <c r="L515" s="5">
        <v>2012</v>
      </c>
      <c r="M515" s="154">
        <v>300</v>
      </c>
      <c r="N515" s="154"/>
      <c r="O515" s="154"/>
      <c r="P515" s="154">
        <v>300</v>
      </c>
      <c r="Q515" s="154"/>
      <c r="R515" s="154"/>
    </row>
    <row r="516" spans="1:18" ht="12.75">
      <c r="A516" s="271"/>
      <c r="B516" s="279"/>
      <c r="C516" s="311"/>
      <c r="D516" s="311"/>
      <c r="E516" s="311"/>
      <c r="F516" s="311"/>
      <c r="G516" s="311"/>
      <c r="H516" s="311"/>
      <c r="I516" s="311"/>
      <c r="J516" s="304"/>
      <c r="K516" s="409"/>
      <c r="L516" s="5">
        <v>2013</v>
      </c>
      <c r="M516" s="154"/>
      <c r="N516" s="154"/>
      <c r="O516" s="154"/>
      <c r="P516" s="154"/>
      <c r="Q516" s="154"/>
      <c r="R516" s="154"/>
    </row>
    <row r="517" spans="1:18" ht="12.75">
      <c r="A517" s="271"/>
      <c r="B517" s="279"/>
      <c r="C517" s="311"/>
      <c r="D517" s="311"/>
      <c r="E517" s="311"/>
      <c r="F517" s="311"/>
      <c r="G517" s="311"/>
      <c r="H517" s="311"/>
      <c r="I517" s="311"/>
      <c r="J517" s="304"/>
      <c r="K517" s="409"/>
      <c r="L517" s="5">
        <v>2014</v>
      </c>
      <c r="M517" s="154"/>
      <c r="N517" s="154"/>
      <c r="O517" s="154"/>
      <c r="P517" s="154"/>
      <c r="Q517" s="154"/>
      <c r="R517" s="154"/>
    </row>
    <row r="518" spans="1:18" ht="23.25" customHeight="1">
      <c r="A518" s="271"/>
      <c r="B518" s="279"/>
      <c r="C518" s="311"/>
      <c r="D518" s="311"/>
      <c r="E518" s="311"/>
      <c r="F518" s="311"/>
      <c r="G518" s="311"/>
      <c r="H518" s="311"/>
      <c r="I518" s="311"/>
      <c r="J518" s="304"/>
      <c r="K518" s="410"/>
      <c r="L518" s="5">
        <v>2015</v>
      </c>
      <c r="M518" s="154"/>
      <c r="N518" s="154"/>
      <c r="O518" s="154"/>
      <c r="P518" s="154"/>
      <c r="Q518" s="154"/>
      <c r="R518" s="154"/>
    </row>
    <row r="519" spans="1:18" ht="12.75" customHeight="1">
      <c r="A519" s="271" t="s">
        <v>209</v>
      </c>
      <c r="B519" s="279" t="s">
        <v>21</v>
      </c>
      <c r="C519" s="311">
        <v>1</v>
      </c>
      <c r="D519" s="311">
        <v>1</v>
      </c>
      <c r="E519" s="311"/>
      <c r="F519" s="311"/>
      <c r="G519" s="311"/>
      <c r="H519" s="311"/>
      <c r="I519" s="311"/>
      <c r="J519" s="304" t="s">
        <v>276</v>
      </c>
      <c r="K519" s="408" t="s">
        <v>236</v>
      </c>
      <c r="L519" s="5">
        <v>2010</v>
      </c>
      <c r="M519" s="154">
        <v>1000</v>
      </c>
      <c r="N519" s="154">
        <v>1000</v>
      </c>
      <c r="O519" s="154"/>
      <c r="P519" s="154"/>
      <c r="Q519" s="154"/>
      <c r="R519" s="154"/>
    </row>
    <row r="520" spans="1:18" ht="12.75">
      <c r="A520" s="271"/>
      <c r="B520" s="279"/>
      <c r="C520" s="311"/>
      <c r="D520" s="311"/>
      <c r="E520" s="311"/>
      <c r="F520" s="311"/>
      <c r="G520" s="311"/>
      <c r="H520" s="311"/>
      <c r="I520" s="311"/>
      <c r="J520" s="304"/>
      <c r="K520" s="409"/>
      <c r="L520" s="5">
        <v>2011</v>
      </c>
      <c r="M520" s="154"/>
      <c r="N520" s="154"/>
      <c r="O520" s="154"/>
      <c r="P520" s="154"/>
      <c r="Q520" s="154"/>
      <c r="R520" s="154"/>
    </row>
    <row r="521" spans="1:18" ht="12.75">
      <c r="A521" s="271"/>
      <c r="B521" s="279"/>
      <c r="C521" s="311"/>
      <c r="D521" s="311"/>
      <c r="E521" s="311"/>
      <c r="F521" s="311"/>
      <c r="G521" s="311"/>
      <c r="H521" s="311"/>
      <c r="I521" s="311"/>
      <c r="J521" s="304"/>
      <c r="K521" s="409"/>
      <c r="L521" s="5">
        <v>2012</v>
      </c>
      <c r="M521" s="154"/>
      <c r="N521" s="154"/>
      <c r="O521" s="154"/>
      <c r="P521" s="154"/>
      <c r="Q521" s="154"/>
      <c r="R521" s="154"/>
    </row>
    <row r="522" spans="1:18" ht="12.75">
      <c r="A522" s="271"/>
      <c r="B522" s="279"/>
      <c r="C522" s="311"/>
      <c r="D522" s="311"/>
      <c r="E522" s="311"/>
      <c r="F522" s="311"/>
      <c r="G522" s="311"/>
      <c r="H522" s="311"/>
      <c r="I522" s="311"/>
      <c r="J522" s="304"/>
      <c r="K522" s="409"/>
      <c r="L522" s="5">
        <v>2013</v>
      </c>
      <c r="M522" s="154"/>
      <c r="N522" s="154"/>
      <c r="O522" s="154"/>
      <c r="P522" s="154"/>
      <c r="Q522" s="154"/>
      <c r="R522" s="154"/>
    </row>
    <row r="523" spans="1:18" ht="12.75">
      <c r="A523" s="271"/>
      <c r="B523" s="279"/>
      <c r="C523" s="311"/>
      <c r="D523" s="311"/>
      <c r="E523" s="311"/>
      <c r="F523" s="311"/>
      <c r="G523" s="311"/>
      <c r="H523" s="311"/>
      <c r="I523" s="311"/>
      <c r="J523" s="304"/>
      <c r="K523" s="409"/>
      <c r="L523" s="5">
        <v>2014</v>
      </c>
      <c r="M523" s="154"/>
      <c r="N523" s="154"/>
      <c r="O523" s="154"/>
      <c r="P523" s="154"/>
      <c r="Q523" s="154"/>
      <c r="R523" s="154"/>
    </row>
    <row r="524" spans="1:18" ht="11.25" customHeight="1">
      <c r="A524" s="271"/>
      <c r="B524" s="279"/>
      <c r="C524" s="311"/>
      <c r="D524" s="311"/>
      <c r="E524" s="311"/>
      <c r="F524" s="311"/>
      <c r="G524" s="311"/>
      <c r="H524" s="311"/>
      <c r="I524" s="311"/>
      <c r="J524" s="304"/>
      <c r="K524" s="410"/>
      <c r="L524" s="5">
        <v>2015</v>
      </c>
      <c r="M524" s="154"/>
      <c r="N524" s="154"/>
      <c r="O524" s="154"/>
      <c r="P524" s="154"/>
      <c r="Q524" s="154"/>
      <c r="R524" s="154"/>
    </row>
    <row r="525" spans="1:18" ht="15.75">
      <c r="A525" s="417" t="s">
        <v>125</v>
      </c>
      <c r="B525" s="417"/>
      <c r="C525" s="417"/>
      <c r="D525" s="417"/>
      <c r="E525" s="417"/>
      <c r="F525" s="417"/>
      <c r="G525" s="417"/>
      <c r="H525" s="417"/>
      <c r="I525" s="417"/>
      <c r="J525" s="417"/>
      <c r="K525" s="417"/>
      <c r="L525" s="214" t="s">
        <v>109</v>
      </c>
      <c r="M525" s="88">
        <f>SUM(M526:M531)</f>
        <v>5818</v>
      </c>
      <c r="N525" s="88">
        <f>SUM(N526:N531)</f>
        <v>5398</v>
      </c>
      <c r="O525" s="88"/>
      <c r="P525" s="88">
        <f>SUM(P526:P531)</f>
        <v>180</v>
      </c>
      <c r="Q525" s="88"/>
      <c r="R525" s="88"/>
    </row>
    <row r="526" spans="1:18" ht="12.75">
      <c r="A526" s="418"/>
      <c r="B526" s="418"/>
      <c r="C526" s="418"/>
      <c r="D526" s="418"/>
      <c r="E526" s="418"/>
      <c r="F526" s="418"/>
      <c r="G526" s="418"/>
      <c r="H526" s="418"/>
      <c r="I526" s="418"/>
      <c r="J526" s="418"/>
      <c r="K526" s="418"/>
      <c r="L526" s="214">
        <v>2010</v>
      </c>
      <c r="M526" s="88">
        <f aca="true" t="shared" si="12" ref="M526:N530">M533+M539+M545+M551+M557+M563+M570+M576</f>
        <v>1556</v>
      </c>
      <c r="N526" s="88">
        <f t="shared" si="12"/>
        <v>1536</v>
      </c>
      <c r="O526" s="88"/>
      <c r="P526" s="88">
        <f aca="true" t="shared" si="13" ref="P526:P531">P533+P539+P545+P551+P557+P563+P570+P576</f>
        <v>30</v>
      </c>
      <c r="Q526" s="88"/>
      <c r="R526" s="88"/>
    </row>
    <row r="527" spans="1:18" ht="12.75">
      <c r="A527" s="418"/>
      <c r="B527" s="418"/>
      <c r="C527" s="418"/>
      <c r="D527" s="418"/>
      <c r="E527" s="418"/>
      <c r="F527" s="418"/>
      <c r="G527" s="418"/>
      <c r="H527" s="418"/>
      <c r="I527" s="418"/>
      <c r="J527" s="418"/>
      <c r="K527" s="418"/>
      <c r="L527" s="214">
        <v>2011</v>
      </c>
      <c r="M527" s="88">
        <f t="shared" si="12"/>
        <v>1396</v>
      </c>
      <c r="N527" s="88">
        <f t="shared" si="12"/>
        <v>1376</v>
      </c>
      <c r="O527" s="88"/>
      <c r="P527" s="88">
        <f t="shared" si="13"/>
        <v>30</v>
      </c>
      <c r="Q527" s="88"/>
      <c r="R527" s="88"/>
    </row>
    <row r="528" spans="1:18" ht="12.75">
      <c r="A528" s="418"/>
      <c r="B528" s="418"/>
      <c r="C528" s="418"/>
      <c r="D528" s="418"/>
      <c r="E528" s="418"/>
      <c r="F528" s="418"/>
      <c r="G528" s="418"/>
      <c r="H528" s="418"/>
      <c r="I528" s="418"/>
      <c r="J528" s="418"/>
      <c r="K528" s="418"/>
      <c r="L528" s="214">
        <v>2012</v>
      </c>
      <c r="M528" s="88">
        <f t="shared" si="12"/>
        <v>1446</v>
      </c>
      <c r="N528" s="88">
        <f t="shared" si="12"/>
        <v>1376</v>
      </c>
      <c r="O528" s="88"/>
      <c r="P528" s="88">
        <f t="shared" si="13"/>
        <v>30</v>
      </c>
      <c r="Q528" s="88"/>
      <c r="R528" s="88"/>
    </row>
    <row r="529" spans="1:18" ht="12.75">
      <c r="A529" s="418"/>
      <c r="B529" s="418"/>
      <c r="C529" s="418"/>
      <c r="D529" s="418"/>
      <c r="E529" s="418"/>
      <c r="F529" s="418"/>
      <c r="G529" s="418"/>
      <c r="H529" s="418"/>
      <c r="I529" s="418"/>
      <c r="J529" s="418"/>
      <c r="K529" s="418"/>
      <c r="L529" s="214">
        <v>2013</v>
      </c>
      <c r="M529" s="88">
        <f t="shared" si="12"/>
        <v>450</v>
      </c>
      <c r="N529" s="88">
        <f t="shared" si="12"/>
        <v>380</v>
      </c>
      <c r="O529" s="88"/>
      <c r="P529" s="88">
        <f t="shared" si="13"/>
        <v>30</v>
      </c>
      <c r="Q529" s="88"/>
      <c r="R529" s="88"/>
    </row>
    <row r="530" spans="1:18" ht="12.75">
      <c r="A530" s="418"/>
      <c r="B530" s="418"/>
      <c r="C530" s="418"/>
      <c r="D530" s="418"/>
      <c r="E530" s="418"/>
      <c r="F530" s="418"/>
      <c r="G530" s="418"/>
      <c r="H530" s="418"/>
      <c r="I530" s="418"/>
      <c r="J530" s="418"/>
      <c r="K530" s="418"/>
      <c r="L530" s="214">
        <v>2014</v>
      </c>
      <c r="M530" s="88">
        <f t="shared" si="12"/>
        <v>450</v>
      </c>
      <c r="N530" s="88">
        <f t="shared" si="12"/>
        <v>280</v>
      </c>
      <c r="O530" s="88"/>
      <c r="P530" s="88">
        <f t="shared" si="13"/>
        <v>30</v>
      </c>
      <c r="Q530" s="88"/>
      <c r="R530" s="88"/>
    </row>
    <row r="531" spans="1:18" ht="12.75">
      <c r="A531" s="418"/>
      <c r="B531" s="418"/>
      <c r="C531" s="418"/>
      <c r="D531" s="418"/>
      <c r="E531" s="418"/>
      <c r="F531" s="418"/>
      <c r="G531" s="418"/>
      <c r="H531" s="418"/>
      <c r="I531" s="418"/>
      <c r="J531" s="418"/>
      <c r="K531" s="418"/>
      <c r="L531" s="214">
        <v>2015</v>
      </c>
      <c r="M531" s="88">
        <f>M538+M544+M550+M556+M562+M568+M575+M581</f>
        <v>520</v>
      </c>
      <c r="N531" s="88">
        <f>N538+N544+N550+N556+N562+N568+N575+N581</f>
        <v>450</v>
      </c>
      <c r="O531" s="88"/>
      <c r="P531" s="88">
        <f t="shared" si="13"/>
        <v>30</v>
      </c>
      <c r="Q531" s="88"/>
      <c r="R531" s="88"/>
    </row>
    <row r="532" spans="1:18" ht="56.25" customHeight="1">
      <c r="A532" s="21" t="s">
        <v>185</v>
      </c>
      <c r="B532" s="85"/>
      <c r="C532" s="85"/>
      <c r="D532" s="85"/>
      <c r="E532" s="20"/>
      <c r="F532" s="20"/>
      <c r="G532" s="20"/>
      <c r="H532" s="20"/>
      <c r="I532" s="20"/>
      <c r="J532" s="73"/>
      <c r="K532" s="77"/>
      <c r="L532" s="108"/>
      <c r="M532" s="113"/>
      <c r="N532" s="113"/>
      <c r="O532" s="113"/>
      <c r="P532" s="113"/>
      <c r="Q532" s="113"/>
      <c r="R532" s="113"/>
    </row>
    <row r="533" spans="1:18" ht="12.75" customHeight="1">
      <c r="A533" s="399" t="s">
        <v>249</v>
      </c>
      <c r="B533" s="420" t="s">
        <v>186</v>
      </c>
      <c r="C533" s="399">
        <v>14.7</v>
      </c>
      <c r="D533" s="399">
        <v>2</v>
      </c>
      <c r="E533" s="399">
        <v>2</v>
      </c>
      <c r="F533" s="399">
        <v>2</v>
      </c>
      <c r="G533" s="399">
        <v>2</v>
      </c>
      <c r="H533" s="399">
        <v>3</v>
      </c>
      <c r="I533" s="399">
        <v>3.7</v>
      </c>
      <c r="J533" s="423" t="s">
        <v>146</v>
      </c>
      <c r="K533" s="408" t="s">
        <v>236</v>
      </c>
      <c r="L533" s="198">
        <v>2010</v>
      </c>
      <c r="M533" s="188">
        <v>200</v>
      </c>
      <c r="N533" s="188">
        <v>180</v>
      </c>
      <c r="O533" s="90"/>
      <c r="P533" s="188">
        <v>20</v>
      </c>
      <c r="Q533" s="90"/>
      <c r="R533" s="90"/>
    </row>
    <row r="534" spans="1:18" ht="12.75">
      <c r="A534" s="400"/>
      <c r="B534" s="421"/>
      <c r="C534" s="400"/>
      <c r="D534" s="400"/>
      <c r="E534" s="400"/>
      <c r="F534" s="400"/>
      <c r="G534" s="400"/>
      <c r="H534" s="400"/>
      <c r="I534" s="400"/>
      <c r="J534" s="424"/>
      <c r="K534" s="409"/>
      <c r="L534" s="198">
        <v>2011</v>
      </c>
      <c r="M534" s="188">
        <v>200</v>
      </c>
      <c r="N534" s="188">
        <v>180</v>
      </c>
      <c r="O534" s="90"/>
      <c r="P534" s="188">
        <v>20</v>
      </c>
      <c r="Q534" s="90"/>
      <c r="R534" s="90"/>
    </row>
    <row r="535" spans="1:18" ht="12.75">
      <c r="A535" s="400"/>
      <c r="B535" s="421"/>
      <c r="C535" s="400"/>
      <c r="D535" s="400"/>
      <c r="E535" s="400"/>
      <c r="F535" s="400"/>
      <c r="G535" s="400"/>
      <c r="H535" s="400"/>
      <c r="I535" s="400"/>
      <c r="J535" s="424"/>
      <c r="K535" s="409"/>
      <c r="L535" s="198">
        <v>2012</v>
      </c>
      <c r="M535" s="188">
        <v>200</v>
      </c>
      <c r="N535" s="188">
        <v>180</v>
      </c>
      <c r="O535" s="90"/>
      <c r="P535" s="188">
        <v>20</v>
      </c>
      <c r="Q535" s="90"/>
      <c r="R535" s="90"/>
    </row>
    <row r="536" spans="1:18" ht="12.75">
      <c r="A536" s="400"/>
      <c r="B536" s="421"/>
      <c r="C536" s="400"/>
      <c r="D536" s="400"/>
      <c r="E536" s="400"/>
      <c r="F536" s="400"/>
      <c r="G536" s="400"/>
      <c r="H536" s="400"/>
      <c r="I536" s="400"/>
      <c r="J536" s="424"/>
      <c r="K536" s="409"/>
      <c r="L536" s="198">
        <v>2013</v>
      </c>
      <c r="M536" s="188">
        <v>200</v>
      </c>
      <c r="N536" s="188">
        <v>180</v>
      </c>
      <c r="O536" s="90"/>
      <c r="P536" s="188">
        <v>20</v>
      </c>
      <c r="Q536" s="90"/>
      <c r="R536" s="90"/>
    </row>
    <row r="537" spans="1:18" ht="12.75">
      <c r="A537" s="400"/>
      <c r="B537" s="421"/>
      <c r="C537" s="400"/>
      <c r="D537" s="400"/>
      <c r="E537" s="400"/>
      <c r="F537" s="400"/>
      <c r="G537" s="400"/>
      <c r="H537" s="400"/>
      <c r="I537" s="400"/>
      <c r="J537" s="424"/>
      <c r="K537" s="409"/>
      <c r="L537" s="198">
        <v>2014</v>
      </c>
      <c r="M537" s="188">
        <v>300</v>
      </c>
      <c r="N537" s="188">
        <v>180</v>
      </c>
      <c r="O537" s="90"/>
      <c r="P537" s="188">
        <v>20</v>
      </c>
      <c r="Q537" s="90"/>
      <c r="R537" s="90"/>
    </row>
    <row r="538" spans="1:18" ht="12.75">
      <c r="A538" s="401"/>
      <c r="B538" s="422"/>
      <c r="C538" s="401"/>
      <c r="D538" s="401"/>
      <c r="E538" s="401"/>
      <c r="F538" s="401"/>
      <c r="G538" s="401"/>
      <c r="H538" s="401"/>
      <c r="I538" s="401"/>
      <c r="J538" s="425"/>
      <c r="K538" s="410"/>
      <c r="L538" s="198">
        <v>2015</v>
      </c>
      <c r="M538" s="188">
        <v>370</v>
      </c>
      <c r="N538" s="188">
        <v>350</v>
      </c>
      <c r="O538" s="90"/>
      <c r="P538" s="188">
        <v>20</v>
      </c>
      <c r="Q538" s="90"/>
      <c r="R538" s="90"/>
    </row>
    <row r="539" spans="1:18" ht="14.25" customHeight="1">
      <c r="A539" s="399" t="s">
        <v>187</v>
      </c>
      <c r="B539" s="420" t="s">
        <v>186</v>
      </c>
      <c r="C539" s="399">
        <v>8</v>
      </c>
      <c r="D539" s="399">
        <v>1</v>
      </c>
      <c r="E539" s="399">
        <v>1</v>
      </c>
      <c r="F539" s="399">
        <v>1.5</v>
      </c>
      <c r="G539" s="399">
        <v>1.5</v>
      </c>
      <c r="H539" s="399">
        <v>1.5</v>
      </c>
      <c r="I539" s="399">
        <v>1.5</v>
      </c>
      <c r="J539" s="423" t="s">
        <v>146</v>
      </c>
      <c r="K539" s="408" t="s">
        <v>236</v>
      </c>
      <c r="L539" s="198">
        <v>2010</v>
      </c>
      <c r="M539" s="188">
        <v>100</v>
      </c>
      <c r="N539" s="188">
        <v>100</v>
      </c>
      <c r="O539" s="90"/>
      <c r="P539" s="188">
        <v>10</v>
      </c>
      <c r="Q539" s="90"/>
      <c r="R539" s="90"/>
    </row>
    <row r="540" spans="1:18" ht="12.75">
      <c r="A540" s="426"/>
      <c r="B540" s="421"/>
      <c r="C540" s="400"/>
      <c r="D540" s="400"/>
      <c r="E540" s="400"/>
      <c r="F540" s="400"/>
      <c r="G540" s="400"/>
      <c r="H540" s="400"/>
      <c r="I540" s="400"/>
      <c r="J540" s="424"/>
      <c r="K540" s="409"/>
      <c r="L540" s="198">
        <v>2011</v>
      </c>
      <c r="M540" s="188">
        <v>100</v>
      </c>
      <c r="N540" s="188">
        <v>100</v>
      </c>
      <c r="O540" s="90"/>
      <c r="P540" s="188">
        <v>10</v>
      </c>
      <c r="Q540" s="90"/>
      <c r="R540" s="90"/>
    </row>
    <row r="541" spans="1:18" ht="12.75">
      <c r="A541" s="426"/>
      <c r="B541" s="421"/>
      <c r="C541" s="400"/>
      <c r="D541" s="400"/>
      <c r="E541" s="400"/>
      <c r="F541" s="400"/>
      <c r="G541" s="400"/>
      <c r="H541" s="400"/>
      <c r="I541" s="400"/>
      <c r="J541" s="424"/>
      <c r="K541" s="409"/>
      <c r="L541" s="198">
        <v>2012</v>
      </c>
      <c r="M541" s="188">
        <v>150</v>
      </c>
      <c r="N541" s="188">
        <v>100</v>
      </c>
      <c r="O541" s="90"/>
      <c r="P541" s="188">
        <v>10</v>
      </c>
      <c r="Q541" s="90"/>
      <c r="R541" s="90"/>
    </row>
    <row r="542" spans="1:18" ht="12.75">
      <c r="A542" s="426"/>
      <c r="B542" s="421"/>
      <c r="C542" s="400"/>
      <c r="D542" s="400"/>
      <c r="E542" s="400"/>
      <c r="F542" s="400"/>
      <c r="G542" s="400"/>
      <c r="H542" s="400"/>
      <c r="I542" s="400"/>
      <c r="J542" s="424"/>
      <c r="K542" s="409"/>
      <c r="L542" s="198">
        <v>2013</v>
      </c>
      <c r="M542" s="188">
        <v>150</v>
      </c>
      <c r="N542" s="188">
        <v>100</v>
      </c>
      <c r="O542" s="90"/>
      <c r="P542" s="188">
        <v>10</v>
      </c>
      <c r="Q542" s="90"/>
      <c r="R542" s="90"/>
    </row>
    <row r="543" spans="1:18" ht="12.75">
      <c r="A543" s="426"/>
      <c r="B543" s="421"/>
      <c r="C543" s="400"/>
      <c r="D543" s="400"/>
      <c r="E543" s="400"/>
      <c r="F543" s="400"/>
      <c r="G543" s="400"/>
      <c r="H543" s="400"/>
      <c r="I543" s="400"/>
      <c r="J543" s="424"/>
      <c r="K543" s="409"/>
      <c r="L543" s="198">
        <v>2014</v>
      </c>
      <c r="M543" s="188">
        <v>150</v>
      </c>
      <c r="N543" s="188">
        <v>100</v>
      </c>
      <c r="O543" s="90"/>
      <c r="P543" s="188">
        <v>10</v>
      </c>
      <c r="Q543" s="90"/>
      <c r="R543" s="90"/>
    </row>
    <row r="544" spans="1:18" ht="12.75">
      <c r="A544" s="427"/>
      <c r="B544" s="422"/>
      <c r="C544" s="401"/>
      <c r="D544" s="401"/>
      <c r="E544" s="401"/>
      <c r="F544" s="401"/>
      <c r="G544" s="401"/>
      <c r="H544" s="401"/>
      <c r="I544" s="401"/>
      <c r="J544" s="425"/>
      <c r="K544" s="410"/>
      <c r="L544" s="198">
        <v>2015</v>
      </c>
      <c r="M544" s="188">
        <v>150</v>
      </c>
      <c r="N544" s="188">
        <v>100</v>
      </c>
      <c r="O544" s="90"/>
      <c r="P544" s="188">
        <v>10</v>
      </c>
      <c r="Q544" s="90"/>
      <c r="R544" s="90"/>
    </row>
    <row r="545" spans="1:18" ht="13.5" customHeight="1">
      <c r="A545" s="406" t="s">
        <v>188</v>
      </c>
      <c r="B545" s="420" t="s">
        <v>14</v>
      </c>
      <c r="C545" s="399">
        <v>0.22</v>
      </c>
      <c r="D545" s="399">
        <v>0.22</v>
      </c>
      <c r="E545" s="377"/>
      <c r="F545" s="377"/>
      <c r="G545" s="377"/>
      <c r="H545" s="377"/>
      <c r="I545" s="377"/>
      <c r="J545" s="423" t="s">
        <v>146</v>
      </c>
      <c r="K545" s="408" t="s">
        <v>236</v>
      </c>
      <c r="L545" s="198">
        <v>2010</v>
      </c>
      <c r="M545" s="188">
        <v>35</v>
      </c>
      <c r="N545" s="188">
        <v>35</v>
      </c>
      <c r="O545" s="90"/>
      <c r="P545" s="90"/>
      <c r="Q545" s="90"/>
      <c r="R545" s="90"/>
    </row>
    <row r="546" spans="1:18" ht="12.75">
      <c r="A546" s="406"/>
      <c r="B546" s="421"/>
      <c r="C546" s="400"/>
      <c r="D546" s="400"/>
      <c r="E546" s="378"/>
      <c r="F546" s="378"/>
      <c r="G546" s="378"/>
      <c r="H546" s="378"/>
      <c r="I546" s="378"/>
      <c r="J546" s="424"/>
      <c r="K546" s="409"/>
      <c r="L546" s="198">
        <v>2011</v>
      </c>
      <c r="M546" s="188"/>
      <c r="N546" s="90"/>
      <c r="O546" s="90"/>
      <c r="P546" s="90"/>
      <c r="Q546" s="90"/>
      <c r="R546" s="90"/>
    </row>
    <row r="547" spans="1:18" ht="12.75">
      <c r="A547" s="406"/>
      <c r="B547" s="421"/>
      <c r="C547" s="400"/>
      <c r="D547" s="400"/>
      <c r="E547" s="378"/>
      <c r="F547" s="378"/>
      <c r="G547" s="378"/>
      <c r="H547" s="378"/>
      <c r="I547" s="378"/>
      <c r="J547" s="424"/>
      <c r="K547" s="409"/>
      <c r="L547" s="198">
        <v>2012</v>
      </c>
      <c r="M547" s="188"/>
      <c r="N547" s="90"/>
      <c r="O547" s="90"/>
      <c r="P547" s="90"/>
      <c r="Q547" s="90"/>
      <c r="R547" s="90"/>
    </row>
    <row r="548" spans="1:18" ht="12.75">
      <c r="A548" s="406"/>
      <c r="B548" s="421"/>
      <c r="C548" s="400"/>
      <c r="D548" s="400"/>
      <c r="E548" s="378"/>
      <c r="F548" s="378"/>
      <c r="G548" s="378"/>
      <c r="H548" s="378"/>
      <c r="I548" s="378"/>
      <c r="J548" s="424"/>
      <c r="K548" s="409"/>
      <c r="L548" s="198">
        <v>2013</v>
      </c>
      <c r="M548" s="188"/>
      <c r="N548" s="90"/>
      <c r="O548" s="90"/>
      <c r="P548" s="90"/>
      <c r="Q548" s="90"/>
      <c r="R548" s="90"/>
    </row>
    <row r="549" spans="1:18" ht="12.75">
      <c r="A549" s="406"/>
      <c r="B549" s="421"/>
      <c r="C549" s="400"/>
      <c r="D549" s="400"/>
      <c r="E549" s="378"/>
      <c r="F549" s="378"/>
      <c r="G549" s="378"/>
      <c r="H549" s="378"/>
      <c r="I549" s="378"/>
      <c r="J549" s="424"/>
      <c r="K549" s="409"/>
      <c r="L549" s="198">
        <v>2014</v>
      </c>
      <c r="M549" s="188"/>
      <c r="N549" s="90"/>
      <c r="O549" s="90"/>
      <c r="P549" s="90"/>
      <c r="Q549" s="90"/>
      <c r="R549" s="90"/>
    </row>
    <row r="550" spans="1:18" ht="42" customHeight="1">
      <c r="A550" s="406"/>
      <c r="B550" s="422"/>
      <c r="C550" s="401"/>
      <c r="D550" s="401"/>
      <c r="E550" s="379"/>
      <c r="F550" s="379"/>
      <c r="G550" s="379"/>
      <c r="H550" s="379"/>
      <c r="I550" s="379"/>
      <c r="J550" s="425"/>
      <c r="K550" s="410"/>
      <c r="L550" s="198">
        <v>2015</v>
      </c>
      <c r="M550" s="188"/>
      <c r="N550" s="90"/>
      <c r="O550" s="90"/>
      <c r="P550" s="90"/>
      <c r="Q550" s="90"/>
      <c r="R550" s="90"/>
    </row>
    <row r="551" spans="1:18" ht="15.75" customHeight="1">
      <c r="A551" s="399" t="s">
        <v>250</v>
      </c>
      <c r="B551" s="420" t="s">
        <v>186</v>
      </c>
      <c r="C551" s="399">
        <v>3.48</v>
      </c>
      <c r="D551" s="399">
        <v>0.48</v>
      </c>
      <c r="E551" s="399">
        <v>1</v>
      </c>
      <c r="F551" s="399">
        <v>1</v>
      </c>
      <c r="G551" s="399">
        <v>1</v>
      </c>
      <c r="H551" s="399"/>
      <c r="I551" s="399"/>
      <c r="J551" s="423" t="s">
        <v>146</v>
      </c>
      <c r="K551" s="408" t="s">
        <v>236</v>
      </c>
      <c r="L551" s="198">
        <v>2010</v>
      </c>
      <c r="M551" s="188">
        <v>48</v>
      </c>
      <c r="N551" s="188">
        <v>48</v>
      </c>
      <c r="O551" s="188"/>
      <c r="P551" s="188"/>
      <c r="Q551" s="188"/>
      <c r="R551" s="188"/>
    </row>
    <row r="552" spans="1:18" ht="12.75">
      <c r="A552" s="400"/>
      <c r="B552" s="421"/>
      <c r="C552" s="400"/>
      <c r="D552" s="400"/>
      <c r="E552" s="400"/>
      <c r="F552" s="400"/>
      <c r="G552" s="400"/>
      <c r="H552" s="400"/>
      <c r="I552" s="400"/>
      <c r="J552" s="424"/>
      <c r="K552" s="409"/>
      <c r="L552" s="198">
        <v>2011</v>
      </c>
      <c r="M552" s="188">
        <v>100</v>
      </c>
      <c r="N552" s="188">
        <v>100</v>
      </c>
      <c r="O552" s="188"/>
      <c r="P552" s="188"/>
      <c r="Q552" s="188"/>
      <c r="R552" s="188"/>
    </row>
    <row r="553" spans="1:18" ht="12.75">
      <c r="A553" s="400"/>
      <c r="B553" s="421"/>
      <c r="C553" s="400"/>
      <c r="D553" s="400"/>
      <c r="E553" s="400"/>
      <c r="F553" s="400"/>
      <c r="G553" s="400"/>
      <c r="H553" s="400"/>
      <c r="I553" s="400"/>
      <c r="J553" s="424"/>
      <c r="K553" s="409"/>
      <c r="L553" s="198">
        <v>2012</v>
      </c>
      <c r="M553" s="188">
        <v>100</v>
      </c>
      <c r="N553" s="188">
        <v>100</v>
      </c>
      <c r="O553" s="188"/>
      <c r="P553" s="188"/>
      <c r="Q553" s="188"/>
      <c r="R553" s="188"/>
    </row>
    <row r="554" spans="1:18" ht="12.75">
      <c r="A554" s="400"/>
      <c r="B554" s="421"/>
      <c r="C554" s="400"/>
      <c r="D554" s="400"/>
      <c r="E554" s="400"/>
      <c r="F554" s="400"/>
      <c r="G554" s="400"/>
      <c r="H554" s="400"/>
      <c r="I554" s="400"/>
      <c r="J554" s="424"/>
      <c r="K554" s="409"/>
      <c r="L554" s="198">
        <v>2013</v>
      </c>
      <c r="M554" s="188">
        <v>100</v>
      </c>
      <c r="N554" s="188">
        <v>100</v>
      </c>
      <c r="O554" s="188"/>
      <c r="P554" s="188"/>
      <c r="Q554" s="188"/>
      <c r="R554" s="188"/>
    </row>
    <row r="555" spans="1:18" ht="12.75">
      <c r="A555" s="400"/>
      <c r="B555" s="421"/>
      <c r="C555" s="400"/>
      <c r="D555" s="400"/>
      <c r="E555" s="400"/>
      <c r="F555" s="400"/>
      <c r="G555" s="400"/>
      <c r="H555" s="400"/>
      <c r="I555" s="400"/>
      <c r="J555" s="424"/>
      <c r="K555" s="409"/>
      <c r="L555" s="198">
        <v>2014</v>
      </c>
      <c r="M555" s="188"/>
      <c r="N555" s="188"/>
      <c r="O555" s="188"/>
      <c r="P555" s="188"/>
      <c r="Q555" s="188"/>
      <c r="R555" s="188"/>
    </row>
    <row r="556" spans="1:18" ht="12.75">
      <c r="A556" s="401"/>
      <c r="B556" s="422"/>
      <c r="C556" s="401"/>
      <c r="D556" s="401"/>
      <c r="E556" s="401"/>
      <c r="F556" s="401"/>
      <c r="G556" s="401"/>
      <c r="H556" s="401"/>
      <c r="I556" s="401"/>
      <c r="J556" s="425"/>
      <c r="K556" s="410"/>
      <c r="L556" s="198">
        <v>2015</v>
      </c>
      <c r="M556" s="188"/>
      <c r="N556" s="188"/>
      <c r="O556" s="188"/>
      <c r="P556" s="188"/>
      <c r="Q556" s="188"/>
      <c r="R556" s="188"/>
    </row>
    <row r="557" spans="1:18" ht="15.75" customHeight="1">
      <c r="A557" s="399" t="s">
        <v>251</v>
      </c>
      <c r="B557" s="420" t="s">
        <v>14</v>
      </c>
      <c r="C557" s="399">
        <v>0.631</v>
      </c>
      <c r="D557" s="399">
        <v>0.631</v>
      </c>
      <c r="E557" s="377"/>
      <c r="F557" s="377"/>
      <c r="G557" s="377"/>
      <c r="H557" s="377"/>
      <c r="I557" s="377"/>
      <c r="J557" s="423" t="s">
        <v>146</v>
      </c>
      <c r="K557" s="408" t="s">
        <v>236</v>
      </c>
      <c r="L557" s="198">
        <v>2010</v>
      </c>
      <c r="M557" s="188">
        <v>80</v>
      </c>
      <c r="N557" s="188">
        <v>80</v>
      </c>
      <c r="O557" s="188"/>
      <c r="P557" s="188"/>
      <c r="Q557" s="188"/>
      <c r="R557" s="188"/>
    </row>
    <row r="558" spans="1:18" ht="12.75">
      <c r="A558" s="400"/>
      <c r="B558" s="421"/>
      <c r="C558" s="400"/>
      <c r="D558" s="400"/>
      <c r="E558" s="378"/>
      <c r="F558" s="378"/>
      <c r="G558" s="378"/>
      <c r="H558" s="378"/>
      <c r="I558" s="378"/>
      <c r="J558" s="424"/>
      <c r="K558" s="409"/>
      <c r="L558" s="198">
        <v>2011</v>
      </c>
      <c r="M558" s="188"/>
      <c r="N558" s="188"/>
      <c r="O558" s="188"/>
      <c r="P558" s="188"/>
      <c r="Q558" s="188"/>
      <c r="R558" s="188"/>
    </row>
    <row r="559" spans="1:18" ht="12.75">
      <c r="A559" s="400"/>
      <c r="B559" s="421"/>
      <c r="C559" s="400"/>
      <c r="D559" s="400"/>
      <c r="E559" s="378"/>
      <c r="F559" s="378"/>
      <c r="G559" s="378"/>
      <c r="H559" s="378"/>
      <c r="I559" s="378"/>
      <c r="J559" s="424"/>
      <c r="K559" s="409"/>
      <c r="L559" s="198">
        <v>2012</v>
      </c>
      <c r="M559" s="188"/>
      <c r="N559" s="188"/>
      <c r="O559" s="188"/>
      <c r="P559" s="188"/>
      <c r="Q559" s="188"/>
      <c r="R559" s="188"/>
    </row>
    <row r="560" spans="1:18" ht="12.75">
      <c r="A560" s="400"/>
      <c r="B560" s="421"/>
      <c r="C560" s="400"/>
      <c r="D560" s="400"/>
      <c r="E560" s="378"/>
      <c r="F560" s="378"/>
      <c r="G560" s="378"/>
      <c r="H560" s="378"/>
      <c r="I560" s="378"/>
      <c r="J560" s="424"/>
      <c r="K560" s="409"/>
      <c r="L560" s="198">
        <v>2013</v>
      </c>
      <c r="M560" s="188"/>
      <c r="N560" s="188"/>
      <c r="O560" s="188"/>
      <c r="P560" s="188"/>
      <c r="Q560" s="188"/>
      <c r="R560" s="188"/>
    </row>
    <row r="561" spans="1:18" ht="12.75">
      <c r="A561" s="400"/>
      <c r="B561" s="421"/>
      <c r="C561" s="400"/>
      <c r="D561" s="400"/>
      <c r="E561" s="378"/>
      <c r="F561" s="378"/>
      <c r="G561" s="378"/>
      <c r="H561" s="378"/>
      <c r="I561" s="378"/>
      <c r="J561" s="424"/>
      <c r="K561" s="409"/>
      <c r="L561" s="198">
        <v>2014</v>
      </c>
      <c r="M561" s="188"/>
      <c r="N561" s="188"/>
      <c r="O561" s="188"/>
      <c r="P561" s="188"/>
      <c r="Q561" s="188"/>
      <c r="R561" s="188"/>
    </row>
    <row r="562" spans="1:18" ht="12.75">
      <c r="A562" s="401"/>
      <c r="B562" s="422"/>
      <c r="C562" s="401"/>
      <c r="D562" s="401"/>
      <c r="E562" s="379"/>
      <c r="F562" s="379"/>
      <c r="G562" s="379"/>
      <c r="H562" s="379"/>
      <c r="I562" s="379"/>
      <c r="J562" s="425"/>
      <c r="K562" s="410"/>
      <c r="L562" s="198">
        <v>2015</v>
      </c>
      <c r="M562" s="188"/>
      <c r="N562" s="188"/>
      <c r="O562" s="188"/>
      <c r="P562" s="188"/>
      <c r="Q562" s="188"/>
      <c r="R562" s="188"/>
    </row>
    <row r="563" spans="1:18" ht="15.75" customHeight="1">
      <c r="A563" s="399" t="s">
        <v>252</v>
      </c>
      <c r="B563" s="411" t="s">
        <v>14</v>
      </c>
      <c r="C563" s="396">
        <v>0.205</v>
      </c>
      <c r="D563" s="396">
        <v>0.205</v>
      </c>
      <c r="E563" s="396"/>
      <c r="F563" s="396"/>
      <c r="G563" s="396"/>
      <c r="H563" s="396"/>
      <c r="I563" s="396"/>
      <c r="J563" s="423" t="s">
        <v>146</v>
      </c>
      <c r="K563" s="408" t="s">
        <v>236</v>
      </c>
      <c r="L563" s="198">
        <v>2010</v>
      </c>
      <c r="M563" s="149">
        <v>30</v>
      </c>
      <c r="N563" s="149">
        <v>30</v>
      </c>
      <c r="O563" s="149"/>
      <c r="P563" s="149"/>
      <c r="Q563" s="149"/>
      <c r="R563" s="149"/>
    </row>
    <row r="564" spans="1:18" ht="12.75">
      <c r="A564" s="400"/>
      <c r="B564" s="412"/>
      <c r="C564" s="397"/>
      <c r="D564" s="397"/>
      <c r="E564" s="397"/>
      <c r="F564" s="397"/>
      <c r="G564" s="397"/>
      <c r="H564" s="397"/>
      <c r="I564" s="397"/>
      <c r="J564" s="424"/>
      <c r="K564" s="409"/>
      <c r="L564" s="198">
        <v>2011</v>
      </c>
      <c r="M564" s="149"/>
      <c r="N564" s="149"/>
      <c r="O564" s="149"/>
      <c r="P564" s="149"/>
      <c r="Q564" s="149"/>
      <c r="R564" s="149"/>
    </row>
    <row r="565" spans="1:18" ht="12.75">
      <c r="A565" s="400"/>
      <c r="B565" s="412"/>
      <c r="C565" s="397"/>
      <c r="D565" s="397"/>
      <c r="E565" s="397"/>
      <c r="F565" s="397"/>
      <c r="G565" s="397"/>
      <c r="H565" s="397"/>
      <c r="I565" s="397"/>
      <c r="J565" s="424"/>
      <c r="K565" s="409"/>
      <c r="L565" s="198">
        <v>2012</v>
      </c>
      <c r="M565" s="149"/>
      <c r="N565" s="149"/>
      <c r="O565" s="149"/>
      <c r="P565" s="149"/>
      <c r="Q565" s="149"/>
      <c r="R565" s="149"/>
    </row>
    <row r="566" spans="1:18" ht="12.75">
      <c r="A566" s="400"/>
      <c r="B566" s="412"/>
      <c r="C566" s="397"/>
      <c r="D566" s="397"/>
      <c r="E566" s="397"/>
      <c r="F566" s="397"/>
      <c r="G566" s="397"/>
      <c r="H566" s="397"/>
      <c r="I566" s="397"/>
      <c r="J566" s="424"/>
      <c r="K566" s="409"/>
      <c r="L566" s="198">
        <v>2013</v>
      </c>
      <c r="M566" s="149"/>
      <c r="N566" s="149"/>
      <c r="O566" s="149"/>
      <c r="P566" s="149"/>
      <c r="Q566" s="149"/>
      <c r="R566" s="149"/>
    </row>
    <row r="567" spans="1:18" ht="12.75">
      <c r="A567" s="400"/>
      <c r="B567" s="412"/>
      <c r="C567" s="397"/>
      <c r="D567" s="397"/>
      <c r="E567" s="397"/>
      <c r="F567" s="397"/>
      <c r="G567" s="397"/>
      <c r="H567" s="397"/>
      <c r="I567" s="397"/>
      <c r="J567" s="424"/>
      <c r="K567" s="409"/>
      <c r="L567" s="198">
        <v>2014</v>
      </c>
      <c r="M567" s="149"/>
      <c r="N567" s="149"/>
      <c r="O567" s="149"/>
      <c r="P567" s="149"/>
      <c r="Q567" s="149"/>
      <c r="R567" s="149"/>
    </row>
    <row r="568" spans="1:18" ht="12.75">
      <c r="A568" s="401"/>
      <c r="B568" s="413"/>
      <c r="C568" s="398"/>
      <c r="D568" s="398"/>
      <c r="E568" s="398"/>
      <c r="F568" s="398"/>
      <c r="G568" s="398"/>
      <c r="H568" s="398"/>
      <c r="I568" s="398"/>
      <c r="J568" s="425"/>
      <c r="K568" s="410"/>
      <c r="L568" s="198">
        <v>2015</v>
      </c>
      <c r="M568" s="149"/>
      <c r="N568" s="149"/>
      <c r="O568" s="149"/>
      <c r="P568" s="149"/>
      <c r="Q568" s="149"/>
      <c r="R568" s="149"/>
    </row>
    <row r="569" spans="1:18" ht="51">
      <c r="A569" s="16" t="s">
        <v>183</v>
      </c>
      <c r="B569" s="14"/>
      <c r="C569" s="12"/>
      <c r="D569" s="12"/>
      <c r="E569" s="12"/>
      <c r="F569" s="12"/>
      <c r="G569" s="12"/>
      <c r="H569" s="12"/>
      <c r="I569" s="12"/>
      <c r="J569" s="81"/>
      <c r="K569" s="82"/>
      <c r="L569" s="13"/>
      <c r="M569" s="165"/>
      <c r="N569" s="165"/>
      <c r="O569" s="165"/>
      <c r="P569" s="165"/>
      <c r="Q569" s="165"/>
      <c r="R569" s="165"/>
    </row>
    <row r="570" spans="1:18" ht="12.75" customHeight="1">
      <c r="A570" s="271" t="s">
        <v>84</v>
      </c>
      <c r="B570" s="279" t="s">
        <v>21</v>
      </c>
      <c r="C570" s="311">
        <v>1</v>
      </c>
      <c r="D570" s="311"/>
      <c r="E570" s="311"/>
      <c r="F570" s="311">
        <v>1</v>
      </c>
      <c r="G570" s="311"/>
      <c r="H570" s="311"/>
      <c r="I570" s="311"/>
      <c r="J570" s="304" t="s">
        <v>212</v>
      </c>
      <c r="K570" s="408" t="s">
        <v>236</v>
      </c>
      <c r="L570" s="5">
        <v>2010</v>
      </c>
      <c r="M570" s="154">
        <v>996</v>
      </c>
      <c r="N570" s="154">
        <v>996</v>
      </c>
      <c r="O570" s="154"/>
      <c r="P570" s="154"/>
      <c r="Q570" s="154"/>
      <c r="R570" s="154"/>
    </row>
    <row r="571" spans="1:18" ht="12.75">
      <c r="A571" s="271"/>
      <c r="B571" s="279"/>
      <c r="C571" s="311"/>
      <c r="D571" s="311"/>
      <c r="E571" s="311"/>
      <c r="F571" s="311"/>
      <c r="G571" s="311"/>
      <c r="H571" s="311"/>
      <c r="I571" s="311"/>
      <c r="J571" s="304"/>
      <c r="K571" s="409"/>
      <c r="L571" s="5">
        <v>2011</v>
      </c>
      <c r="M571" s="154">
        <v>996</v>
      </c>
      <c r="N571" s="154">
        <v>996</v>
      </c>
      <c r="O571" s="154"/>
      <c r="P571" s="154"/>
      <c r="Q571" s="154"/>
      <c r="R571" s="154"/>
    </row>
    <row r="572" spans="1:18" ht="12.75">
      <c r="A572" s="271"/>
      <c r="B572" s="279"/>
      <c r="C572" s="311"/>
      <c r="D572" s="311"/>
      <c r="E572" s="311"/>
      <c r="F572" s="311"/>
      <c r="G572" s="311"/>
      <c r="H572" s="311"/>
      <c r="I572" s="311"/>
      <c r="J572" s="304"/>
      <c r="K572" s="409"/>
      <c r="L572" s="5">
        <v>2012</v>
      </c>
      <c r="M572" s="154">
        <v>996</v>
      </c>
      <c r="N572" s="154">
        <v>996</v>
      </c>
      <c r="O572" s="154"/>
      <c r="P572" s="154"/>
      <c r="Q572" s="154"/>
      <c r="R572" s="154"/>
    </row>
    <row r="573" spans="1:18" ht="12.75">
      <c r="A573" s="271"/>
      <c r="B573" s="279"/>
      <c r="C573" s="311"/>
      <c r="D573" s="311"/>
      <c r="E573" s="311"/>
      <c r="F573" s="311"/>
      <c r="G573" s="311"/>
      <c r="H573" s="311"/>
      <c r="I573" s="311"/>
      <c r="J573" s="304"/>
      <c r="K573" s="409"/>
      <c r="L573" s="5">
        <v>2013</v>
      </c>
      <c r="M573" s="154"/>
      <c r="N573" s="154"/>
      <c r="O573" s="154"/>
      <c r="P573" s="154"/>
      <c r="Q573" s="154"/>
      <c r="R573" s="154"/>
    </row>
    <row r="574" spans="1:18" ht="12.75">
      <c r="A574" s="271"/>
      <c r="B574" s="279"/>
      <c r="C574" s="311"/>
      <c r="D574" s="311"/>
      <c r="E574" s="311"/>
      <c r="F574" s="311"/>
      <c r="G574" s="311"/>
      <c r="H574" s="311"/>
      <c r="I574" s="311"/>
      <c r="J574" s="304"/>
      <c r="K574" s="409"/>
      <c r="L574" s="5">
        <v>2014</v>
      </c>
      <c r="M574" s="154"/>
      <c r="N574" s="154"/>
      <c r="O574" s="154"/>
      <c r="P574" s="154"/>
      <c r="Q574" s="154"/>
      <c r="R574" s="154"/>
    </row>
    <row r="575" spans="1:18" ht="16.5" customHeight="1">
      <c r="A575" s="271"/>
      <c r="B575" s="279"/>
      <c r="C575" s="311"/>
      <c r="D575" s="311"/>
      <c r="E575" s="311"/>
      <c r="F575" s="311"/>
      <c r="G575" s="311"/>
      <c r="H575" s="311"/>
      <c r="I575" s="311"/>
      <c r="J575" s="304"/>
      <c r="K575" s="410"/>
      <c r="L575" s="5">
        <v>2015</v>
      </c>
      <c r="M575" s="154"/>
      <c r="N575" s="154"/>
      <c r="O575" s="154"/>
      <c r="P575" s="154"/>
      <c r="Q575" s="154"/>
      <c r="R575" s="154"/>
    </row>
    <row r="576" spans="1:18" ht="12.75" customHeight="1">
      <c r="A576" s="271" t="s">
        <v>85</v>
      </c>
      <c r="B576" s="279" t="s">
        <v>14</v>
      </c>
      <c r="C576" s="311">
        <v>1.4</v>
      </c>
      <c r="D576" s="311">
        <v>1.4</v>
      </c>
      <c r="E576" s="311"/>
      <c r="F576" s="311"/>
      <c r="G576" s="311"/>
      <c r="H576" s="311"/>
      <c r="I576" s="311"/>
      <c r="J576" s="304" t="s">
        <v>20</v>
      </c>
      <c r="K576" s="408" t="s">
        <v>236</v>
      </c>
      <c r="L576" s="5">
        <v>2010</v>
      </c>
      <c r="M576" s="154">
        <v>67</v>
      </c>
      <c r="N576" s="154">
        <v>67</v>
      </c>
      <c r="O576" s="154"/>
      <c r="P576" s="154"/>
      <c r="Q576" s="154"/>
      <c r="R576" s="154"/>
    </row>
    <row r="577" spans="1:18" ht="12.75">
      <c r="A577" s="271"/>
      <c r="B577" s="279"/>
      <c r="C577" s="311"/>
      <c r="D577" s="311"/>
      <c r="E577" s="311"/>
      <c r="F577" s="311"/>
      <c r="G577" s="311"/>
      <c r="H577" s="311"/>
      <c r="I577" s="311"/>
      <c r="J577" s="304"/>
      <c r="K577" s="409"/>
      <c r="L577" s="5">
        <v>2011</v>
      </c>
      <c r="M577" s="154"/>
      <c r="N577" s="154"/>
      <c r="O577" s="154"/>
      <c r="P577" s="154"/>
      <c r="Q577" s="154"/>
      <c r="R577" s="154"/>
    </row>
    <row r="578" spans="1:18" ht="12.75">
      <c r="A578" s="271"/>
      <c r="B578" s="279"/>
      <c r="C578" s="311"/>
      <c r="D578" s="311"/>
      <c r="E578" s="311"/>
      <c r="F578" s="311"/>
      <c r="G578" s="311"/>
      <c r="H578" s="311"/>
      <c r="I578" s="311"/>
      <c r="J578" s="304"/>
      <c r="K578" s="409"/>
      <c r="L578" s="5">
        <v>2012</v>
      </c>
      <c r="M578" s="154"/>
      <c r="N578" s="154"/>
      <c r="O578" s="154"/>
      <c r="P578" s="154"/>
      <c r="Q578" s="154"/>
      <c r="R578" s="154"/>
    </row>
    <row r="579" spans="1:18" ht="12.75">
      <c r="A579" s="271"/>
      <c r="B579" s="279"/>
      <c r="C579" s="311"/>
      <c r="D579" s="311"/>
      <c r="E579" s="311"/>
      <c r="F579" s="311"/>
      <c r="G579" s="311"/>
      <c r="H579" s="311"/>
      <c r="I579" s="311"/>
      <c r="J579" s="304"/>
      <c r="K579" s="409"/>
      <c r="L579" s="5">
        <v>2013</v>
      </c>
      <c r="M579" s="154"/>
      <c r="N579" s="154"/>
      <c r="O579" s="154"/>
      <c r="P579" s="154"/>
      <c r="Q579" s="154"/>
      <c r="R579" s="154"/>
    </row>
    <row r="580" spans="1:18" ht="12.75">
      <c r="A580" s="271"/>
      <c r="B580" s="279"/>
      <c r="C580" s="311"/>
      <c r="D580" s="311"/>
      <c r="E580" s="311"/>
      <c r="F580" s="311"/>
      <c r="G580" s="311"/>
      <c r="H580" s="311"/>
      <c r="I580" s="311"/>
      <c r="J580" s="304"/>
      <c r="K580" s="409"/>
      <c r="L580" s="5">
        <v>2014</v>
      </c>
      <c r="M580" s="154"/>
      <c r="N580" s="154"/>
      <c r="O580" s="154"/>
      <c r="P580" s="154"/>
      <c r="Q580" s="154"/>
      <c r="R580" s="154"/>
    </row>
    <row r="581" spans="1:18" ht="18" customHeight="1">
      <c r="A581" s="271"/>
      <c r="B581" s="279"/>
      <c r="C581" s="311"/>
      <c r="D581" s="311"/>
      <c r="E581" s="311"/>
      <c r="F581" s="311"/>
      <c r="G581" s="311"/>
      <c r="H581" s="311"/>
      <c r="I581" s="311"/>
      <c r="J581" s="304"/>
      <c r="K581" s="410"/>
      <c r="L581" s="5">
        <v>2015</v>
      </c>
      <c r="M581" s="154"/>
      <c r="N581" s="154"/>
      <c r="O581" s="154"/>
      <c r="P581" s="154"/>
      <c r="Q581" s="154"/>
      <c r="R581" s="154"/>
    </row>
    <row r="582" spans="1:18" ht="15.75">
      <c r="A582" s="419" t="s">
        <v>104</v>
      </c>
      <c r="B582" s="419"/>
      <c r="C582" s="419"/>
      <c r="D582" s="419"/>
      <c r="E582" s="419"/>
      <c r="F582" s="419"/>
      <c r="G582" s="419"/>
      <c r="H582" s="419"/>
      <c r="I582" s="419"/>
      <c r="J582" s="419"/>
      <c r="K582" s="419"/>
      <c r="L582" s="210" t="s">
        <v>25</v>
      </c>
      <c r="M582" s="152">
        <f>M583+M584+M585+M586+M587+M588</f>
        <v>6085</v>
      </c>
      <c r="N582" s="152">
        <f>N583+N584+N585+N586+N587+N588</f>
        <v>2400</v>
      </c>
      <c r="O582" s="152"/>
      <c r="P582" s="152">
        <f>P583+P584+P585+P586+P587+P588</f>
        <v>1416</v>
      </c>
      <c r="Q582" s="152"/>
      <c r="R582" s="152">
        <f>R583+R584+R585+R586+R587+R588</f>
        <v>2269</v>
      </c>
    </row>
    <row r="583" spans="1:18" ht="12.75" customHeight="1">
      <c r="A583" s="192"/>
      <c r="B583" s="192"/>
      <c r="C583" s="192"/>
      <c r="D583" s="192"/>
      <c r="E583" s="192"/>
      <c r="F583" s="192"/>
      <c r="G583" s="192"/>
      <c r="H583" s="192"/>
      <c r="I583" s="192"/>
      <c r="J583" s="192"/>
      <c r="K583" s="240"/>
      <c r="L583" s="210">
        <v>2010</v>
      </c>
      <c r="M583" s="152">
        <f aca="true" t="shared" si="14" ref="M583:M588">N583+O583+P583+Q583+R583</f>
        <v>1014</v>
      </c>
      <c r="N583" s="152">
        <f aca="true" t="shared" si="15" ref="N583:N588">N590</f>
        <v>400</v>
      </c>
      <c r="O583" s="152"/>
      <c r="P583" s="152">
        <f aca="true" t="shared" si="16" ref="P583:P588">P590+P596</f>
        <v>236</v>
      </c>
      <c r="Q583" s="153"/>
      <c r="R583" s="153">
        <f aca="true" t="shared" si="17" ref="R583:R588">R590</f>
        <v>378</v>
      </c>
    </row>
    <row r="584" spans="1:18" ht="12.75" customHeight="1">
      <c r="A584" s="192"/>
      <c r="B584" s="192"/>
      <c r="C584" s="192"/>
      <c r="D584" s="192"/>
      <c r="E584" s="192"/>
      <c r="F584" s="192"/>
      <c r="G584" s="192"/>
      <c r="H584" s="192"/>
      <c r="I584" s="192"/>
      <c r="J584" s="192"/>
      <c r="K584" s="240"/>
      <c r="L584" s="210">
        <v>2011</v>
      </c>
      <c r="M584" s="152">
        <f t="shared" si="14"/>
        <v>1014</v>
      </c>
      <c r="N584" s="152">
        <f t="shared" si="15"/>
        <v>400</v>
      </c>
      <c r="O584" s="152"/>
      <c r="P584" s="152">
        <f t="shared" si="16"/>
        <v>236</v>
      </c>
      <c r="Q584" s="153"/>
      <c r="R584" s="153">
        <f t="shared" si="17"/>
        <v>378</v>
      </c>
    </row>
    <row r="585" spans="1:18" ht="12.75" customHeight="1">
      <c r="A585" s="515" t="s">
        <v>181</v>
      </c>
      <c r="B585" s="192"/>
      <c r="C585" s="192"/>
      <c r="D585" s="192"/>
      <c r="E585" s="192"/>
      <c r="F585" s="192"/>
      <c r="G585" s="192"/>
      <c r="H585" s="192"/>
      <c r="I585" s="192"/>
      <c r="J585" s="192"/>
      <c r="K585" s="240"/>
      <c r="L585" s="210">
        <v>2012</v>
      </c>
      <c r="M585" s="152">
        <f t="shared" si="14"/>
        <v>1014</v>
      </c>
      <c r="N585" s="152">
        <f t="shared" si="15"/>
        <v>400</v>
      </c>
      <c r="O585" s="152"/>
      <c r="P585" s="152">
        <f t="shared" si="16"/>
        <v>236</v>
      </c>
      <c r="Q585" s="153"/>
      <c r="R585" s="153">
        <f t="shared" si="17"/>
        <v>378</v>
      </c>
    </row>
    <row r="586" spans="1:18" ht="12.75" customHeight="1">
      <c r="A586" s="515"/>
      <c r="B586" s="192"/>
      <c r="C586" s="192"/>
      <c r="D586" s="192"/>
      <c r="E586" s="192"/>
      <c r="F586" s="192"/>
      <c r="G586" s="192"/>
      <c r="H586" s="192"/>
      <c r="I586" s="192"/>
      <c r="J586" s="192"/>
      <c r="K586" s="240"/>
      <c r="L586" s="210">
        <v>2013</v>
      </c>
      <c r="M586" s="152">
        <f t="shared" si="14"/>
        <v>1014</v>
      </c>
      <c r="N586" s="152">
        <f t="shared" si="15"/>
        <v>400</v>
      </c>
      <c r="O586" s="152"/>
      <c r="P586" s="152">
        <f t="shared" si="16"/>
        <v>236</v>
      </c>
      <c r="Q586" s="153"/>
      <c r="R586" s="153">
        <f t="shared" si="17"/>
        <v>378</v>
      </c>
    </row>
    <row r="587" spans="1:18" ht="12.75" customHeight="1">
      <c r="A587" s="515"/>
      <c r="B587" s="192"/>
      <c r="C587" s="192"/>
      <c r="D587" s="192"/>
      <c r="E587" s="192"/>
      <c r="F587" s="192"/>
      <c r="G587" s="192"/>
      <c r="H587" s="192"/>
      <c r="I587" s="192"/>
      <c r="J587" s="192"/>
      <c r="K587" s="240"/>
      <c r="L587" s="210">
        <v>2014</v>
      </c>
      <c r="M587" s="152">
        <f t="shared" si="14"/>
        <v>1014</v>
      </c>
      <c r="N587" s="152">
        <f t="shared" si="15"/>
        <v>400</v>
      </c>
      <c r="O587" s="152"/>
      <c r="P587" s="152">
        <f t="shared" si="16"/>
        <v>236</v>
      </c>
      <c r="Q587" s="153"/>
      <c r="R587" s="153">
        <f t="shared" si="17"/>
        <v>378</v>
      </c>
    </row>
    <row r="588" spans="1:18" ht="12.75" customHeight="1">
      <c r="A588" s="515"/>
      <c r="B588" s="192"/>
      <c r="C588" s="192"/>
      <c r="D588" s="192"/>
      <c r="E588" s="192"/>
      <c r="F588" s="192"/>
      <c r="G588" s="192"/>
      <c r="H588" s="192"/>
      <c r="I588" s="192"/>
      <c r="J588" s="192"/>
      <c r="K588" s="240"/>
      <c r="L588" s="210">
        <v>2015</v>
      </c>
      <c r="M588" s="152">
        <f t="shared" si="14"/>
        <v>1015</v>
      </c>
      <c r="N588" s="152">
        <f t="shared" si="15"/>
        <v>400</v>
      </c>
      <c r="O588" s="152"/>
      <c r="P588" s="152">
        <f t="shared" si="16"/>
        <v>236</v>
      </c>
      <c r="Q588" s="153"/>
      <c r="R588" s="153">
        <f t="shared" si="17"/>
        <v>379</v>
      </c>
    </row>
    <row r="589" spans="1:18" ht="0.75" customHeight="1">
      <c r="A589" s="516"/>
      <c r="B589" s="1"/>
      <c r="C589" s="1"/>
      <c r="D589" s="1"/>
      <c r="E589" s="1"/>
      <c r="F589" s="1"/>
      <c r="G589" s="1"/>
      <c r="H589" s="1"/>
      <c r="I589" s="1"/>
      <c r="J589" s="68"/>
      <c r="L589" s="213"/>
      <c r="M589" s="157"/>
      <c r="N589" s="157"/>
      <c r="O589" s="157"/>
      <c r="P589" s="157"/>
      <c r="Q589" s="157"/>
      <c r="R589" s="157"/>
    </row>
    <row r="590" spans="1:18" ht="12.75" customHeight="1">
      <c r="A590" s="271" t="s">
        <v>206</v>
      </c>
      <c r="B590" s="343" t="s">
        <v>14</v>
      </c>
      <c r="C590" s="311">
        <v>9.4</v>
      </c>
      <c r="D590" s="311"/>
      <c r="E590" s="311"/>
      <c r="F590" s="311"/>
      <c r="G590" s="311"/>
      <c r="H590" s="311"/>
      <c r="I590" s="311">
        <v>9.4</v>
      </c>
      <c r="J590" s="280" t="s">
        <v>277</v>
      </c>
      <c r="K590" s="408" t="s">
        <v>236</v>
      </c>
      <c r="L590" s="5">
        <v>2010</v>
      </c>
      <c r="M590" s="154">
        <f aca="true" t="shared" si="18" ref="M590:M595">N590+R590</f>
        <v>778</v>
      </c>
      <c r="N590" s="154">
        <v>400</v>
      </c>
      <c r="O590" s="154"/>
      <c r="P590" s="154"/>
      <c r="Q590" s="154"/>
      <c r="R590" s="154">
        <v>378</v>
      </c>
    </row>
    <row r="591" spans="1:18" ht="12.75">
      <c r="A591" s="271"/>
      <c r="B591" s="344"/>
      <c r="C591" s="311"/>
      <c r="D591" s="311"/>
      <c r="E591" s="311"/>
      <c r="F591" s="311"/>
      <c r="G591" s="311"/>
      <c r="H591" s="311"/>
      <c r="I591" s="311"/>
      <c r="J591" s="273"/>
      <c r="K591" s="409"/>
      <c r="L591" s="5">
        <v>2011</v>
      </c>
      <c r="M591" s="154">
        <f t="shared" si="18"/>
        <v>778</v>
      </c>
      <c r="N591" s="154">
        <v>400</v>
      </c>
      <c r="O591" s="154"/>
      <c r="P591" s="154"/>
      <c r="Q591" s="154"/>
      <c r="R591" s="154">
        <v>378</v>
      </c>
    </row>
    <row r="592" spans="1:18" ht="12.75">
      <c r="A592" s="271"/>
      <c r="B592" s="344"/>
      <c r="C592" s="311"/>
      <c r="D592" s="311"/>
      <c r="E592" s="311"/>
      <c r="F592" s="311"/>
      <c r="G592" s="311"/>
      <c r="H592" s="311"/>
      <c r="I592" s="311"/>
      <c r="J592" s="273"/>
      <c r="K592" s="409"/>
      <c r="L592" s="5">
        <v>2012</v>
      </c>
      <c r="M592" s="154">
        <f t="shared" si="18"/>
        <v>778</v>
      </c>
      <c r="N592" s="154">
        <v>400</v>
      </c>
      <c r="O592" s="154"/>
      <c r="P592" s="154"/>
      <c r="Q592" s="154"/>
      <c r="R592" s="154">
        <v>378</v>
      </c>
    </row>
    <row r="593" spans="1:18" ht="12.75">
      <c r="A593" s="271"/>
      <c r="B593" s="344"/>
      <c r="C593" s="311"/>
      <c r="D593" s="311"/>
      <c r="E593" s="311"/>
      <c r="F593" s="311"/>
      <c r="G593" s="311"/>
      <c r="H593" s="311"/>
      <c r="I593" s="311"/>
      <c r="J593" s="273"/>
      <c r="K593" s="409"/>
      <c r="L593" s="5">
        <v>2013</v>
      </c>
      <c r="M593" s="154">
        <f t="shared" si="18"/>
        <v>778</v>
      </c>
      <c r="N593" s="154">
        <v>400</v>
      </c>
      <c r="O593" s="154"/>
      <c r="P593" s="154"/>
      <c r="Q593" s="154"/>
      <c r="R593" s="154">
        <v>378</v>
      </c>
    </row>
    <row r="594" spans="1:18" ht="12.75">
      <c r="A594" s="271"/>
      <c r="B594" s="344"/>
      <c r="C594" s="311"/>
      <c r="D594" s="311"/>
      <c r="E594" s="311"/>
      <c r="F594" s="311"/>
      <c r="G594" s="311"/>
      <c r="H594" s="311"/>
      <c r="I594" s="311"/>
      <c r="J594" s="273"/>
      <c r="K594" s="409"/>
      <c r="L594" s="5">
        <v>2014</v>
      </c>
      <c r="M594" s="154">
        <f t="shared" si="18"/>
        <v>778</v>
      </c>
      <c r="N594" s="154">
        <v>400</v>
      </c>
      <c r="O594" s="154"/>
      <c r="P594" s="154"/>
      <c r="Q594" s="154"/>
      <c r="R594" s="154">
        <v>378</v>
      </c>
    </row>
    <row r="595" spans="1:18" ht="36" customHeight="1">
      <c r="A595" s="271"/>
      <c r="B595" s="345"/>
      <c r="C595" s="311"/>
      <c r="D595" s="311"/>
      <c r="E595" s="311"/>
      <c r="F595" s="311"/>
      <c r="G595" s="311"/>
      <c r="H595" s="311"/>
      <c r="I595" s="311"/>
      <c r="J595" s="274"/>
      <c r="K595" s="410"/>
      <c r="L595" s="4">
        <v>2015</v>
      </c>
      <c r="M595" s="164">
        <f t="shared" si="18"/>
        <v>779</v>
      </c>
      <c r="N595" s="164">
        <v>400</v>
      </c>
      <c r="O595" s="164"/>
      <c r="P595" s="164"/>
      <c r="Q595" s="164"/>
      <c r="R595" s="164">
        <v>379</v>
      </c>
    </row>
    <row r="596" spans="1:18" ht="12.75" customHeight="1">
      <c r="A596" s="271" t="s">
        <v>83</v>
      </c>
      <c r="B596" s="279" t="s">
        <v>14</v>
      </c>
      <c r="C596" s="311">
        <v>10.5</v>
      </c>
      <c r="D596" s="311"/>
      <c r="E596" s="311"/>
      <c r="F596" s="311"/>
      <c r="G596" s="311"/>
      <c r="H596" s="311"/>
      <c r="I596" s="311">
        <v>10.5</v>
      </c>
      <c r="J596" s="304" t="s">
        <v>277</v>
      </c>
      <c r="K596" s="408" t="s">
        <v>236</v>
      </c>
      <c r="L596" s="5">
        <v>2010</v>
      </c>
      <c r="M596" s="154">
        <v>236</v>
      </c>
      <c r="N596" s="154"/>
      <c r="O596" s="154"/>
      <c r="P596" s="154">
        <v>236</v>
      </c>
      <c r="Q596" s="154"/>
      <c r="R596" s="154"/>
    </row>
    <row r="597" spans="1:18" ht="12.75">
      <c r="A597" s="271"/>
      <c r="B597" s="279"/>
      <c r="C597" s="311"/>
      <c r="D597" s="311"/>
      <c r="E597" s="311"/>
      <c r="F597" s="311"/>
      <c r="G597" s="311"/>
      <c r="H597" s="311"/>
      <c r="I597" s="311"/>
      <c r="J597" s="304"/>
      <c r="K597" s="409"/>
      <c r="L597" s="5">
        <v>2011</v>
      </c>
      <c r="M597" s="154">
        <v>236</v>
      </c>
      <c r="N597" s="154"/>
      <c r="O597" s="154"/>
      <c r="P597" s="154">
        <v>236</v>
      </c>
      <c r="Q597" s="154"/>
      <c r="R597" s="154"/>
    </row>
    <row r="598" spans="1:18" ht="12.75">
      <c r="A598" s="271"/>
      <c r="B598" s="279"/>
      <c r="C598" s="311"/>
      <c r="D598" s="311"/>
      <c r="E598" s="311"/>
      <c r="F598" s="311"/>
      <c r="G598" s="311"/>
      <c r="H598" s="311"/>
      <c r="I598" s="311"/>
      <c r="J598" s="304"/>
      <c r="K598" s="409"/>
      <c r="L598" s="5">
        <v>2012</v>
      </c>
      <c r="M598" s="154">
        <v>236</v>
      </c>
      <c r="N598" s="154"/>
      <c r="O598" s="154"/>
      <c r="P598" s="154">
        <v>236</v>
      </c>
      <c r="Q598" s="154"/>
      <c r="R598" s="154"/>
    </row>
    <row r="599" spans="1:18" ht="12.75">
      <c r="A599" s="271"/>
      <c r="B599" s="279"/>
      <c r="C599" s="311"/>
      <c r="D599" s="311"/>
      <c r="E599" s="311"/>
      <c r="F599" s="311"/>
      <c r="G599" s="311"/>
      <c r="H599" s="311"/>
      <c r="I599" s="311"/>
      <c r="J599" s="304"/>
      <c r="K599" s="409"/>
      <c r="L599" s="5">
        <v>2013</v>
      </c>
      <c r="M599" s="154">
        <v>236</v>
      </c>
      <c r="N599" s="154"/>
      <c r="O599" s="154"/>
      <c r="P599" s="154">
        <v>236</v>
      </c>
      <c r="Q599" s="154"/>
      <c r="R599" s="154"/>
    </row>
    <row r="600" spans="1:18" ht="12.75">
      <c r="A600" s="271"/>
      <c r="B600" s="279"/>
      <c r="C600" s="311"/>
      <c r="D600" s="311"/>
      <c r="E600" s="311"/>
      <c r="F600" s="311"/>
      <c r="G600" s="311"/>
      <c r="H600" s="311"/>
      <c r="I600" s="311"/>
      <c r="J600" s="304"/>
      <c r="K600" s="409"/>
      <c r="L600" s="5">
        <v>2014</v>
      </c>
      <c r="M600" s="154">
        <v>236</v>
      </c>
      <c r="N600" s="154"/>
      <c r="O600" s="154"/>
      <c r="P600" s="154">
        <v>236</v>
      </c>
      <c r="Q600" s="154"/>
      <c r="R600" s="154"/>
    </row>
    <row r="601" spans="1:18" ht="14.25" customHeight="1">
      <c r="A601" s="271"/>
      <c r="B601" s="279"/>
      <c r="C601" s="311"/>
      <c r="D601" s="311"/>
      <c r="E601" s="311"/>
      <c r="F601" s="311"/>
      <c r="G601" s="311"/>
      <c r="H601" s="311"/>
      <c r="I601" s="311"/>
      <c r="J601" s="304"/>
      <c r="K601" s="410"/>
      <c r="L601" s="5">
        <v>2015</v>
      </c>
      <c r="M601" s="154">
        <v>236</v>
      </c>
      <c r="N601" s="154"/>
      <c r="O601" s="154"/>
      <c r="P601" s="154">
        <v>236</v>
      </c>
      <c r="Q601" s="154"/>
      <c r="R601" s="154"/>
    </row>
    <row r="602" spans="1:18" ht="12.75" customHeight="1">
      <c r="A602" s="271" t="s">
        <v>83</v>
      </c>
      <c r="B602" s="279" t="s">
        <v>14</v>
      </c>
      <c r="C602" s="311">
        <v>5</v>
      </c>
      <c r="D602" s="311">
        <v>5</v>
      </c>
      <c r="E602" s="311"/>
      <c r="F602" s="311"/>
      <c r="G602" s="311"/>
      <c r="H602" s="311"/>
      <c r="I602" s="311"/>
      <c r="J602" s="304" t="s">
        <v>277</v>
      </c>
      <c r="K602" s="408" t="s">
        <v>236</v>
      </c>
      <c r="L602" s="5">
        <v>2010</v>
      </c>
      <c r="M602" s="154">
        <v>1349</v>
      </c>
      <c r="N602" s="154"/>
      <c r="O602" s="154"/>
      <c r="P602" s="154">
        <v>1349</v>
      </c>
      <c r="Q602" s="154"/>
      <c r="R602" s="154"/>
    </row>
    <row r="603" spans="1:18" ht="12.75">
      <c r="A603" s="271"/>
      <c r="B603" s="279"/>
      <c r="C603" s="311"/>
      <c r="D603" s="311"/>
      <c r="E603" s="311"/>
      <c r="F603" s="311"/>
      <c r="G603" s="311"/>
      <c r="H603" s="311"/>
      <c r="I603" s="311"/>
      <c r="J603" s="304"/>
      <c r="K603" s="409"/>
      <c r="L603" s="5">
        <v>2011</v>
      </c>
      <c r="M603" s="154"/>
      <c r="N603" s="154"/>
      <c r="O603" s="154"/>
      <c r="P603" s="154"/>
      <c r="Q603" s="154"/>
      <c r="R603" s="154"/>
    </row>
    <row r="604" spans="1:18" ht="12.75">
      <c r="A604" s="271"/>
      <c r="B604" s="279"/>
      <c r="C604" s="311"/>
      <c r="D604" s="311"/>
      <c r="E604" s="311"/>
      <c r="F604" s="311"/>
      <c r="G604" s="311"/>
      <c r="H604" s="311"/>
      <c r="I604" s="311"/>
      <c r="J604" s="304"/>
      <c r="K604" s="409"/>
      <c r="L604" s="5">
        <v>2012</v>
      </c>
      <c r="M604" s="154"/>
      <c r="N604" s="154"/>
      <c r="O604" s="154"/>
      <c r="P604" s="154"/>
      <c r="Q604" s="154"/>
      <c r="R604" s="154"/>
    </row>
    <row r="605" spans="1:18" ht="12.75">
      <c r="A605" s="271"/>
      <c r="B605" s="279"/>
      <c r="C605" s="311"/>
      <c r="D605" s="311"/>
      <c r="E605" s="311"/>
      <c r="F605" s="311"/>
      <c r="G605" s="311"/>
      <c r="H605" s="311"/>
      <c r="I605" s="311"/>
      <c r="J605" s="304"/>
      <c r="K605" s="409"/>
      <c r="L605" s="5">
        <v>2013</v>
      </c>
      <c r="M605" s="154"/>
      <c r="N605" s="154"/>
      <c r="O605" s="154"/>
      <c r="P605" s="154"/>
      <c r="Q605" s="154"/>
      <c r="R605" s="154"/>
    </row>
    <row r="606" spans="1:18" ht="12.75">
      <c r="A606" s="271"/>
      <c r="B606" s="279"/>
      <c r="C606" s="311"/>
      <c r="D606" s="311"/>
      <c r="E606" s="311"/>
      <c r="F606" s="311"/>
      <c r="G606" s="311"/>
      <c r="H606" s="311"/>
      <c r="I606" s="311"/>
      <c r="J606" s="304"/>
      <c r="K606" s="409"/>
      <c r="L606" s="5">
        <v>2014</v>
      </c>
      <c r="M606" s="154"/>
      <c r="N606" s="154"/>
      <c r="O606" s="154"/>
      <c r="P606" s="154"/>
      <c r="Q606" s="154"/>
      <c r="R606" s="154"/>
    </row>
    <row r="607" spans="1:18" ht="19.5" customHeight="1">
      <c r="A607" s="271"/>
      <c r="B607" s="279"/>
      <c r="C607" s="311"/>
      <c r="D607" s="311"/>
      <c r="E607" s="311"/>
      <c r="F607" s="311"/>
      <c r="G607" s="311"/>
      <c r="H607" s="311"/>
      <c r="I607" s="311"/>
      <c r="J607" s="304"/>
      <c r="K607" s="410"/>
      <c r="L607" s="5">
        <v>2015</v>
      </c>
      <c r="M607" s="154"/>
      <c r="N607" s="154"/>
      <c r="O607" s="154"/>
      <c r="P607" s="154"/>
      <c r="Q607" s="154"/>
      <c r="R607" s="154"/>
    </row>
    <row r="608" spans="1:18" ht="15.75">
      <c r="A608" s="417" t="s">
        <v>87</v>
      </c>
      <c r="B608" s="417"/>
      <c r="C608" s="417"/>
      <c r="D608" s="417"/>
      <c r="E608" s="417"/>
      <c r="F608" s="417"/>
      <c r="G608" s="417"/>
      <c r="H608" s="417"/>
      <c r="I608" s="417"/>
      <c r="J608" s="417"/>
      <c r="K608" s="417"/>
      <c r="L608" s="214" t="s">
        <v>25</v>
      </c>
      <c r="M608" s="88">
        <f>M609+M610+M611+M612+M613+M614</f>
        <v>7564.300000000001</v>
      </c>
      <c r="N608" s="88">
        <f>N609+N610+N611+N612+N613+N614</f>
        <v>7564.300000000001</v>
      </c>
      <c r="O608" s="114"/>
      <c r="P608" s="114"/>
      <c r="Q608" s="114"/>
      <c r="R608" s="114"/>
    </row>
    <row r="609" spans="1:18" ht="12.75">
      <c r="A609" s="418"/>
      <c r="B609" s="418"/>
      <c r="C609" s="418"/>
      <c r="D609" s="418"/>
      <c r="E609" s="418"/>
      <c r="F609" s="418"/>
      <c r="G609" s="418"/>
      <c r="H609" s="418"/>
      <c r="I609" s="418"/>
      <c r="J609" s="418"/>
      <c r="K609" s="418"/>
      <c r="L609" s="214">
        <v>2010</v>
      </c>
      <c r="M609" s="88">
        <f aca="true" t="shared" si="19" ref="M609:N614">M616+M622+M628+M634+M640+M646+M652+M659+M665+M671+M677+M683+M690+M696+M702+M708</f>
        <v>2275.9000000000005</v>
      </c>
      <c r="N609" s="88">
        <f t="shared" si="19"/>
        <v>2275.9000000000005</v>
      </c>
      <c r="O609" s="88"/>
      <c r="P609" s="88"/>
      <c r="Q609" s="88"/>
      <c r="R609" s="88"/>
    </row>
    <row r="610" spans="1:18" ht="12.75">
      <c r="A610" s="418"/>
      <c r="B610" s="418"/>
      <c r="C610" s="418"/>
      <c r="D610" s="418"/>
      <c r="E610" s="418"/>
      <c r="F610" s="418"/>
      <c r="G610" s="418"/>
      <c r="H610" s="418"/>
      <c r="I610" s="418"/>
      <c r="J610" s="418"/>
      <c r="K610" s="418"/>
      <c r="L610" s="214">
        <v>2011</v>
      </c>
      <c r="M610" s="88">
        <f t="shared" si="19"/>
        <v>1666.5</v>
      </c>
      <c r="N610" s="88">
        <f t="shared" si="19"/>
        <v>1666.5</v>
      </c>
      <c r="O610" s="88"/>
      <c r="P610" s="88"/>
      <c r="Q610" s="88"/>
      <c r="R610" s="88"/>
    </row>
    <row r="611" spans="1:18" ht="12.75">
      <c r="A611" s="418"/>
      <c r="B611" s="418"/>
      <c r="C611" s="418"/>
      <c r="D611" s="418"/>
      <c r="E611" s="418"/>
      <c r="F611" s="418"/>
      <c r="G611" s="418"/>
      <c r="H611" s="418"/>
      <c r="I611" s="418"/>
      <c r="J611" s="418"/>
      <c r="K611" s="418"/>
      <c r="L611" s="214">
        <v>2012</v>
      </c>
      <c r="M611" s="88">
        <f t="shared" si="19"/>
        <v>1458.2</v>
      </c>
      <c r="N611" s="88">
        <f t="shared" si="19"/>
        <v>1458.2</v>
      </c>
      <c r="O611" s="88"/>
      <c r="P611" s="88"/>
      <c r="Q611" s="88"/>
      <c r="R611" s="88"/>
    </row>
    <row r="612" spans="1:18" ht="12.75">
      <c r="A612" s="418"/>
      <c r="B612" s="418"/>
      <c r="C612" s="418"/>
      <c r="D612" s="418"/>
      <c r="E612" s="418"/>
      <c r="F612" s="418"/>
      <c r="G612" s="418"/>
      <c r="H612" s="418"/>
      <c r="I612" s="418"/>
      <c r="J612" s="418"/>
      <c r="K612" s="418"/>
      <c r="L612" s="214">
        <v>2013</v>
      </c>
      <c r="M612" s="88">
        <f t="shared" si="19"/>
        <v>837.1</v>
      </c>
      <c r="N612" s="88">
        <f t="shared" si="19"/>
        <v>837.1</v>
      </c>
      <c r="O612" s="88"/>
      <c r="P612" s="88"/>
      <c r="Q612" s="88"/>
      <c r="R612" s="88"/>
    </row>
    <row r="613" spans="1:18" ht="12.75">
      <c r="A613" s="418"/>
      <c r="B613" s="418"/>
      <c r="C613" s="418"/>
      <c r="D613" s="418"/>
      <c r="E613" s="418"/>
      <c r="F613" s="418"/>
      <c r="G613" s="418"/>
      <c r="H613" s="418"/>
      <c r="I613" s="418"/>
      <c r="J613" s="418"/>
      <c r="K613" s="418"/>
      <c r="L613" s="214">
        <v>2014</v>
      </c>
      <c r="M613" s="88">
        <f t="shared" si="19"/>
        <v>663.3</v>
      </c>
      <c r="N613" s="88">
        <f t="shared" si="19"/>
        <v>663.3</v>
      </c>
      <c r="O613" s="88"/>
      <c r="P613" s="88"/>
      <c r="Q613" s="88"/>
      <c r="R613" s="88"/>
    </row>
    <row r="614" spans="1:18" ht="12.75">
      <c r="A614" s="418"/>
      <c r="B614" s="418"/>
      <c r="C614" s="418"/>
      <c r="D614" s="418"/>
      <c r="E614" s="418"/>
      <c r="F614" s="418"/>
      <c r="G614" s="418"/>
      <c r="H614" s="418"/>
      <c r="I614" s="418"/>
      <c r="J614" s="418"/>
      <c r="K614" s="418"/>
      <c r="L614" s="214">
        <v>2015</v>
      </c>
      <c r="M614" s="88">
        <f t="shared" si="19"/>
        <v>663.3</v>
      </c>
      <c r="N614" s="88">
        <f t="shared" si="19"/>
        <v>663.3</v>
      </c>
      <c r="O614" s="88"/>
      <c r="P614" s="88"/>
      <c r="Q614" s="88"/>
      <c r="R614" s="88"/>
    </row>
    <row r="615" spans="1:18" ht="51">
      <c r="A615" s="21" t="s">
        <v>181</v>
      </c>
      <c r="B615" s="85"/>
      <c r="C615" s="85"/>
      <c r="D615" s="85"/>
      <c r="E615" s="20"/>
      <c r="F615" s="20"/>
      <c r="G615" s="20"/>
      <c r="H615" s="20"/>
      <c r="I615" s="20"/>
      <c r="J615" s="73"/>
      <c r="K615" s="77"/>
      <c r="L615" s="108"/>
      <c r="M615" s="113"/>
      <c r="N615" s="113"/>
      <c r="O615" s="113"/>
      <c r="P615" s="113"/>
      <c r="Q615" s="113"/>
      <c r="R615" s="113"/>
    </row>
    <row r="616" spans="1:18" ht="15.75" customHeight="1">
      <c r="A616" s="399" t="s">
        <v>142</v>
      </c>
      <c r="B616" s="411" t="s">
        <v>141</v>
      </c>
      <c r="C616" s="386">
        <v>3</v>
      </c>
      <c r="D616" s="386">
        <v>0.5</v>
      </c>
      <c r="E616" s="396">
        <v>0.5</v>
      </c>
      <c r="F616" s="396">
        <v>0.5</v>
      </c>
      <c r="G616" s="396">
        <v>0.5</v>
      </c>
      <c r="H616" s="396">
        <v>0.5</v>
      </c>
      <c r="I616" s="396">
        <v>0.5</v>
      </c>
      <c r="J616" s="414" t="s">
        <v>146</v>
      </c>
      <c r="K616" s="408" t="s">
        <v>236</v>
      </c>
      <c r="L616" s="198">
        <v>2010</v>
      </c>
      <c r="M616" s="149">
        <v>427.3</v>
      </c>
      <c r="N616" s="149">
        <v>427.3</v>
      </c>
      <c r="O616" s="149"/>
      <c r="P616" s="149"/>
      <c r="Q616" s="149"/>
      <c r="R616" s="149"/>
    </row>
    <row r="617" spans="1:18" ht="12.75">
      <c r="A617" s="400"/>
      <c r="B617" s="412"/>
      <c r="C617" s="387"/>
      <c r="D617" s="387"/>
      <c r="E617" s="397"/>
      <c r="F617" s="397"/>
      <c r="G617" s="397"/>
      <c r="H617" s="397"/>
      <c r="I617" s="397"/>
      <c r="J617" s="415"/>
      <c r="K617" s="409"/>
      <c r="L617" s="198">
        <v>2011</v>
      </c>
      <c r="M617" s="149">
        <v>427.3</v>
      </c>
      <c r="N617" s="149">
        <v>427.3</v>
      </c>
      <c r="O617" s="149"/>
      <c r="P617" s="149"/>
      <c r="Q617" s="149"/>
      <c r="R617" s="149"/>
    </row>
    <row r="618" spans="1:18" ht="9.75" customHeight="1">
      <c r="A618" s="400"/>
      <c r="B618" s="412"/>
      <c r="C618" s="387"/>
      <c r="D618" s="387"/>
      <c r="E618" s="397"/>
      <c r="F618" s="397"/>
      <c r="G618" s="397"/>
      <c r="H618" s="397"/>
      <c r="I618" s="397"/>
      <c r="J618" s="415"/>
      <c r="K618" s="409"/>
      <c r="L618" s="198">
        <v>2012</v>
      </c>
      <c r="M618" s="149">
        <v>427.3</v>
      </c>
      <c r="N618" s="149">
        <v>427.3</v>
      </c>
      <c r="O618" s="149"/>
      <c r="P618" s="149"/>
      <c r="Q618" s="149"/>
      <c r="R618" s="149"/>
    </row>
    <row r="619" spans="1:18" ht="12.75">
      <c r="A619" s="400"/>
      <c r="B619" s="412"/>
      <c r="C619" s="387"/>
      <c r="D619" s="387"/>
      <c r="E619" s="397"/>
      <c r="F619" s="397"/>
      <c r="G619" s="397"/>
      <c r="H619" s="397"/>
      <c r="I619" s="397"/>
      <c r="J619" s="415"/>
      <c r="K619" s="409"/>
      <c r="L619" s="198">
        <v>2013</v>
      </c>
      <c r="M619" s="149">
        <v>427.3</v>
      </c>
      <c r="N619" s="149">
        <v>427.3</v>
      </c>
      <c r="O619" s="149"/>
      <c r="P619" s="149"/>
      <c r="Q619" s="149"/>
      <c r="R619" s="149"/>
    </row>
    <row r="620" spans="1:18" ht="12.75">
      <c r="A620" s="400"/>
      <c r="B620" s="412"/>
      <c r="C620" s="387"/>
      <c r="D620" s="387"/>
      <c r="E620" s="397"/>
      <c r="F620" s="397"/>
      <c r="G620" s="397"/>
      <c r="H620" s="397"/>
      <c r="I620" s="397"/>
      <c r="J620" s="415"/>
      <c r="K620" s="409"/>
      <c r="L620" s="198">
        <v>2014</v>
      </c>
      <c r="M620" s="149">
        <v>427.3</v>
      </c>
      <c r="N620" s="149">
        <v>427.3</v>
      </c>
      <c r="O620" s="149"/>
      <c r="P620" s="149"/>
      <c r="Q620" s="149"/>
      <c r="R620" s="149"/>
    </row>
    <row r="621" spans="1:18" ht="12.75">
      <c r="A621" s="401"/>
      <c r="B621" s="413"/>
      <c r="C621" s="388"/>
      <c r="D621" s="388"/>
      <c r="E621" s="398"/>
      <c r="F621" s="398"/>
      <c r="G621" s="398"/>
      <c r="H621" s="398"/>
      <c r="I621" s="398"/>
      <c r="J621" s="416"/>
      <c r="K621" s="410"/>
      <c r="L621" s="198">
        <v>2015</v>
      </c>
      <c r="M621" s="149">
        <v>427.3</v>
      </c>
      <c r="N621" s="149">
        <v>427.3</v>
      </c>
      <c r="O621" s="149"/>
      <c r="P621" s="149"/>
      <c r="Q621" s="149"/>
      <c r="R621" s="149"/>
    </row>
    <row r="622" spans="1:18" ht="10.5" customHeight="1">
      <c r="A622" s="399" t="s">
        <v>143</v>
      </c>
      <c r="B622" s="376" t="s">
        <v>21</v>
      </c>
      <c r="C622" s="389">
        <v>1</v>
      </c>
      <c r="D622" s="389">
        <v>1</v>
      </c>
      <c r="E622" s="411"/>
      <c r="F622" s="411"/>
      <c r="G622" s="411"/>
      <c r="H622" s="411"/>
      <c r="I622" s="411"/>
      <c r="J622" s="414" t="s">
        <v>75</v>
      </c>
      <c r="K622" s="408" t="s">
        <v>236</v>
      </c>
      <c r="L622" s="198">
        <v>2010</v>
      </c>
      <c r="M622" s="98">
        <v>80</v>
      </c>
      <c r="N622" s="98">
        <v>80</v>
      </c>
      <c r="O622" s="171"/>
      <c r="P622" s="171"/>
      <c r="Q622" s="149"/>
      <c r="R622" s="149"/>
    </row>
    <row r="623" spans="1:18" ht="10.5" customHeight="1">
      <c r="A623" s="400"/>
      <c r="B623" s="376"/>
      <c r="C623" s="390"/>
      <c r="D623" s="390"/>
      <c r="E623" s="412"/>
      <c r="F623" s="412"/>
      <c r="G623" s="412"/>
      <c r="H623" s="412"/>
      <c r="I623" s="412"/>
      <c r="J623" s="415"/>
      <c r="K623" s="409"/>
      <c r="L623" s="198">
        <v>2011</v>
      </c>
      <c r="M623" s="171"/>
      <c r="N623" s="171"/>
      <c r="O623" s="171"/>
      <c r="P623" s="171"/>
      <c r="Q623" s="149"/>
      <c r="R623" s="149"/>
    </row>
    <row r="624" spans="1:18" ht="10.5" customHeight="1">
      <c r="A624" s="400"/>
      <c r="B624" s="376"/>
      <c r="C624" s="390"/>
      <c r="D624" s="390"/>
      <c r="E624" s="412"/>
      <c r="F624" s="412"/>
      <c r="G624" s="412"/>
      <c r="H624" s="412"/>
      <c r="I624" s="412"/>
      <c r="J624" s="415"/>
      <c r="K624" s="409"/>
      <c r="L624" s="198">
        <v>2012</v>
      </c>
      <c r="M624" s="171"/>
      <c r="N624" s="171"/>
      <c r="O624" s="171"/>
      <c r="P624" s="171"/>
      <c r="Q624" s="149"/>
      <c r="R624" s="149"/>
    </row>
    <row r="625" spans="1:18" ht="10.5" customHeight="1">
      <c r="A625" s="400"/>
      <c r="B625" s="376"/>
      <c r="C625" s="390"/>
      <c r="D625" s="390"/>
      <c r="E625" s="412"/>
      <c r="F625" s="412"/>
      <c r="G625" s="412"/>
      <c r="H625" s="412"/>
      <c r="I625" s="412"/>
      <c r="J625" s="415"/>
      <c r="K625" s="409"/>
      <c r="L625" s="198">
        <v>2013</v>
      </c>
      <c r="M625" s="171"/>
      <c r="N625" s="171"/>
      <c r="O625" s="171"/>
      <c r="P625" s="171"/>
      <c r="Q625" s="149"/>
      <c r="R625" s="149"/>
    </row>
    <row r="626" spans="1:18" ht="10.5" customHeight="1">
      <c r="A626" s="400"/>
      <c r="B626" s="376"/>
      <c r="C626" s="390"/>
      <c r="D626" s="390"/>
      <c r="E626" s="412"/>
      <c r="F626" s="412"/>
      <c r="G626" s="412"/>
      <c r="H626" s="412"/>
      <c r="I626" s="412"/>
      <c r="J626" s="415"/>
      <c r="K626" s="409"/>
      <c r="L626" s="198">
        <v>2014</v>
      </c>
      <c r="M626" s="171"/>
      <c r="N626" s="171"/>
      <c r="O626" s="171"/>
      <c r="P626" s="171"/>
      <c r="Q626" s="149"/>
      <c r="R626" s="149"/>
    </row>
    <row r="627" spans="1:18" ht="10.5" customHeight="1">
      <c r="A627" s="401"/>
      <c r="B627" s="376"/>
      <c r="C627" s="391"/>
      <c r="D627" s="391"/>
      <c r="E627" s="413"/>
      <c r="F627" s="413"/>
      <c r="G627" s="413"/>
      <c r="H627" s="413"/>
      <c r="I627" s="413"/>
      <c r="J627" s="416"/>
      <c r="K627" s="410"/>
      <c r="L627" s="198">
        <v>2015</v>
      </c>
      <c r="M627" s="171"/>
      <c r="N627" s="171"/>
      <c r="O627" s="171"/>
      <c r="P627" s="171"/>
      <c r="Q627" s="149"/>
      <c r="R627" s="149"/>
    </row>
    <row r="628" spans="1:18" ht="10.5" customHeight="1">
      <c r="A628" s="399" t="s">
        <v>144</v>
      </c>
      <c r="B628" s="411" t="s">
        <v>141</v>
      </c>
      <c r="C628" s="389">
        <v>1</v>
      </c>
      <c r="D628" s="386">
        <v>0.5</v>
      </c>
      <c r="E628" s="396">
        <v>0.5</v>
      </c>
      <c r="F628" s="396"/>
      <c r="G628" s="396"/>
      <c r="H628" s="411"/>
      <c r="I628" s="411"/>
      <c r="J628" s="414" t="s">
        <v>146</v>
      </c>
      <c r="K628" s="408" t="s">
        <v>236</v>
      </c>
      <c r="L628" s="198">
        <v>2010</v>
      </c>
      <c r="M628" s="98">
        <v>173.9</v>
      </c>
      <c r="N628" s="98">
        <v>173.9</v>
      </c>
      <c r="O628" s="171"/>
      <c r="P628" s="171"/>
      <c r="Q628" s="149"/>
      <c r="R628" s="149"/>
    </row>
    <row r="629" spans="1:18" ht="10.5" customHeight="1">
      <c r="A629" s="400"/>
      <c r="B629" s="412"/>
      <c r="C629" s="390"/>
      <c r="D629" s="387"/>
      <c r="E629" s="397"/>
      <c r="F629" s="397"/>
      <c r="G629" s="397"/>
      <c r="H629" s="412"/>
      <c r="I629" s="412"/>
      <c r="J629" s="415"/>
      <c r="K629" s="409"/>
      <c r="L629" s="198">
        <v>2011</v>
      </c>
      <c r="M629" s="98">
        <v>173.8</v>
      </c>
      <c r="N629" s="98">
        <v>173.8</v>
      </c>
      <c r="O629" s="171"/>
      <c r="P629" s="171"/>
      <c r="Q629" s="149"/>
      <c r="R629" s="149"/>
    </row>
    <row r="630" spans="1:18" ht="10.5" customHeight="1">
      <c r="A630" s="400"/>
      <c r="B630" s="412"/>
      <c r="C630" s="390"/>
      <c r="D630" s="387"/>
      <c r="E630" s="397"/>
      <c r="F630" s="397"/>
      <c r="G630" s="397"/>
      <c r="H630" s="412"/>
      <c r="I630" s="412"/>
      <c r="J630" s="415"/>
      <c r="K630" s="409"/>
      <c r="L630" s="198">
        <v>2012</v>
      </c>
      <c r="M630" s="171"/>
      <c r="N630" s="171"/>
      <c r="O630" s="171"/>
      <c r="P630" s="171"/>
      <c r="Q630" s="149"/>
      <c r="R630" s="149"/>
    </row>
    <row r="631" spans="1:18" ht="10.5" customHeight="1">
      <c r="A631" s="400"/>
      <c r="B631" s="412"/>
      <c r="C631" s="390"/>
      <c r="D631" s="387"/>
      <c r="E631" s="397"/>
      <c r="F631" s="397"/>
      <c r="G631" s="397"/>
      <c r="H631" s="412"/>
      <c r="I631" s="412"/>
      <c r="J631" s="415"/>
      <c r="K631" s="409"/>
      <c r="L631" s="198">
        <v>2013</v>
      </c>
      <c r="M631" s="171"/>
      <c r="N631" s="171"/>
      <c r="O631" s="171"/>
      <c r="P631" s="171"/>
      <c r="Q631" s="149"/>
      <c r="R631" s="149"/>
    </row>
    <row r="632" spans="1:18" ht="10.5" customHeight="1">
      <c r="A632" s="400"/>
      <c r="B632" s="412"/>
      <c r="C632" s="390"/>
      <c r="D632" s="387"/>
      <c r="E632" s="397"/>
      <c r="F632" s="397"/>
      <c r="G632" s="397"/>
      <c r="H632" s="412"/>
      <c r="I632" s="412"/>
      <c r="J632" s="415"/>
      <c r="K632" s="409"/>
      <c r="L632" s="198">
        <v>2014</v>
      </c>
      <c r="M632" s="171"/>
      <c r="N632" s="171"/>
      <c r="O632" s="171"/>
      <c r="P632" s="171"/>
      <c r="Q632" s="149"/>
      <c r="R632" s="149"/>
    </row>
    <row r="633" spans="1:18" ht="10.5" customHeight="1">
      <c r="A633" s="401"/>
      <c r="B633" s="413"/>
      <c r="C633" s="391"/>
      <c r="D633" s="388"/>
      <c r="E633" s="398"/>
      <c r="F633" s="398"/>
      <c r="G633" s="398"/>
      <c r="H633" s="413"/>
      <c r="I633" s="413"/>
      <c r="J633" s="416"/>
      <c r="K633" s="410"/>
      <c r="L633" s="198">
        <v>2015</v>
      </c>
      <c r="M633" s="171"/>
      <c r="N633" s="171"/>
      <c r="O633" s="171"/>
      <c r="P633" s="171"/>
      <c r="Q633" s="149"/>
      <c r="R633" s="149"/>
    </row>
    <row r="634" spans="1:18" ht="10.5" customHeight="1">
      <c r="A634" s="399" t="s">
        <v>145</v>
      </c>
      <c r="B634" s="411" t="s">
        <v>141</v>
      </c>
      <c r="C634" s="386">
        <v>1</v>
      </c>
      <c r="D634" s="386"/>
      <c r="E634" s="396"/>
      <c r="F634" s="396">
        <v>0.5</v>
      </c>
      <c r="G634" s="396">
        <v>0.5</v>
      </c>
      <c r="H634" s="411"/>
      <c r="I634" s="411"/>
      <c r="J634" s="414" t="s">
        <v>146</v>
      </c>
      <c r="K634" s="408" t="s">
        <v>236</v>
      </c>
      <c r="L634" s="198">
        <v>2010</v>
      </c>
      <c r="M634" s="171"/>
      <c r="N634" s="171"/>
      <c r="O634" s="171"/>
      <c r="P634" s="171"/>
      <c r="Q634" s="149"/>
      <c r="R634" s="149"/>
    </row>
    <row r="635" spans="1:18" ht="10.5" customHeight="1">
      <c r="A635" s="400"/>
      <c r="B635" s="412"/>
      <c r="C635" s="387"/>
      <c r="D635" s="387"/>
      <c r="E635" s="397"/>
      <c r="F635" s="397"/>
      <c r="G635" s="397"/>
      <c r="H635" s="412"/>
      <c r="I635" s="412"/>
      <c r="J635" s="415"/>
      <c r="K635" s="409"/>
      <c r="L635" s="198">
        <v>2011</v>
      </c>
      <c r="M635" s="171"/>
      <c r="N635" s="171"/>
      <c r="O635" s="171"/>
      <c r="P635" s="171"/>
      <c r="Q635" s="149"/>
      <c r="R635" s="149"/>
    </row>
    <row r="636" spans="1:18" ht="10.5" customHeight="1">
      <c r="A636" s="400"/>
      <c r="B636" s="412"/>
      <c r="C636" s="387"/>
      <c r="D636" s="387"/>
      <c r="E636" s="397"/>
      <c r="F636" s="397"/>
      <c r="G636" s="397"/>
      <c r="H636" s="412"/>
      <c r="I636" s="412"/>
      <c r="J636" s="415"/>
      <c r="K636" s="409"/>
      <c r="L636" s="198">
        <v>2012</v>
      </c>
      <c r="M636" s="98">
        <v>173.9</v>
      </c>
      <c r="N636" s="98">
        <v>173.9</v>
      </c>
      <c r="O636" s="171"/>
      <c r="P636" s="171"/>
      <c r="Q636" s="149"/>
      <c r="R636" s="149"/>
    </row>
    <row r="637" spans="1:18" ht="10.5" customHeight="1">
      <c r="A637" s="400"/>
      <c r="B637" s="412"/>
      <c r="C637" s="387"/>
      <c r="D637" s="387"/>
      <c r="E637" s="397"/>
      <c r="F637" s="397"/>
      <c r="G637" s="397"/>
      <c r="H637" s="412"/>
      <c r="I637" s="412"/>
      <c r="J637" s="415"/>
      <c r="K637" s="409"/>
      <c r="L637" s="198">
        <v>2013</v>
      </c>
      <c r="M637" s="98">
        <v>173.8</v>
      </c>
      <c r="N637" s="98">
        <v>173.8</v>
      </c>
      <c r="O637" s="171"/>
      <c r="P637" s="171"/>
      <c r="Q637" s="149"/>
      <c r="R637" s="149"/>
    </row>
    <row r="638" spans="1:18" ht="10.5" customHeight="1">
      <c r="A638" s="400"/>
      <c r="B638" s="412"/>
      <c r="C638" s="387"/>
      <c r="D638" s="387"/>
      <c r="E638" s="397"/>
      <c r="F638" s="397"/>
      <c r="G638" s="397"/>
      <c r="H638" s="412"/>
      <c r="I638" s="412"/>
      <c r="J638" s="415"/>
      <c r="K638" s="409"/>
      <c r="L638" s="198">
        <v>2014</v>
      </c>
      <c r="M638" s="171"/>
      <c r="N638" s="171"/>
      <c r="O638" s="171"/>
      <c r="P638" s="171"/>
      <c r="Q638" s="149"/>
      <c r="R638" s="149"/>
    </row>
    <row r="639" spans="1:18" ht="10.5" customHeight="1">
      <c r="A639" s="401"/>
      <c r="B639" s="413"/>
      <c r="C639" s="388"/>
      <c r="D639" s="388"/>
      <c r="E639" s="398"/>
      <c r="F639" s="398"/>
      <c r="G639" s="398"/>
      <c r="H639" s="413"/>
      <c r="I639" s="413"/>
      <c r="J639" s="416"/>
      <c r="K639" s="410"/>
      <c r="L639" s="198">
        <v>2015</v>
      </c>
      <c r="M639" s="171"/>
      <c r="N639" s="171"/>
      <c r="O639" s="171"/>
      <c r="P639" s="171"/>
      <c r="Q639" s="149"/>
      <c r="R639" s="149"/>
    </row>
    <row r="640" spans="1:18" ht="10.5" customHeight="1">
      <c r="A640" s="271" t="s">
        <v>240</v>
      </c>
      <c r="B640" s="279" t="s">
        <v>14</v>
      </c>
      <c r="C640" s="311">
        <v>2.5</v>
      </c>
      <c r="D640" s="311">
        <v>0.4</v>
      </c>
      <c r="E640" s="311">
        <v>0.4</v>
      </c>
      <c r="F640" s="311">
        <v>0.4</v>
      </c>
      <c r="G640" s="311">
        <v>0.4</v>
      </c>
      <c r="H640" s="311">
        <v>0.4</v>
      </c>
      <c r="I640" s="311">
        <v>0.5</v>
      </c>
      <c r="J640" s="304" t="s">
        <v>88</v>
      </c>
      <c r="K640" s="408" t="s">
        <v>236</v>
      </c>
      <c r="L640" s="5">
        <v>2010</v>
      </c>
      <c r="M640" s="154">
        <v>236</v>
      </c>
      <c r="N640" s="154">
        <v>236</v>
      </c>
      <c r="O640" s="154"/>
      <c r="P640" s="154"/>
      <c r="Q640" s="154"/>
      <c r="R640" s="154"/>
    </row>
    <row r="641" spans="1:18" ht="10.5" customHeight="1">
      <c r="A641" s="271"/>
      <c r="B641" s="279"/>
      <c r="C641" s="311"/>
      <c r="D641" s="311"/>
      <c r="E641" s="311"/>
      <c r="F641" s="311"/>
      <c r="G641" s="311"/>
      <c r="H641" s="311"/>
      <c r="I641" s="311"/>
      <c r="J641" s="304"/>
      <c r="K641" s="409"/>
      <c r="L641" s="5">
        <v>2011</v>
      </c>
      <c r="M641" s="154">
        <v>236</v>
      </c>
      <c r="N641" s="154">
        <v>236</v>
      </c>
      <c r="O641" s="154"/>
      <c r="P641" s="154"/>
      <c r="Q641" s="154"/>
      <c r="R641" s="154"/>
    </row>
    <row r="642" spans="1:18" ht="10.5" customHeight="1">
      <c r="A642" s="271"/>
      <c r="B642" s="279"/>
      <c r="C642" s="311"/>
      <c r="D642" s="311"/>
      <c r="E642" s="311"/>
      <c r="F642" s="311"/>
      <c r="G642" s="311"/>
      <c r="H642" s="311"/>
      <c r="I642" s="311"/>
      <c r="J642" s="304"/>
      <c r="K642" s="409"/>
      <c r="L642" s="5">
        <v>2012</v>
      </c>
      <c r="M642" s="154">
        <v>236</v>
      </c>
      <c r="N642" s="154">
        <v>236</v>
      </c>
      <c r="O642" s="154"/>
      <c r="P642" s="154"/>
      <c r="Q642" s="154"/>
      <c r="R642" s="154"/>
    </row>
    <row r="643" spans="1:18" ht="10.5" customHeight="1">
      <c r="A643" s="271"/>
      <c r="B643" s="279"/>
      <c r="C643" s="311"/>
      <c r="D643" s="311"/>
      <c r="E643" s="311"/>
      <c r="F643" s="311"/>
      <c r="G643" s="311"/>
      <c r="H643" s="311"/>
      <c r="I643" s="311"/>
      <c r="J643" s="304"/>
      <c r="K643" s="409"/>
      <c r="L643" s="5">
        <v>2013</v>
      </c>
      <c r="M643" s="154">
        <v>236</v>
      </c>
      <c r="N643" s="154">
        <v>236</v>
      </c>
      <c r="O643" s="154"/>
      <c r="P643" s="154"/>
      <c r="Q643" s="154"/>
      <c r="R643" s="154"/>
    </row>
    <row r="644" spans="1:18" ht="10.5" customHeight="1">
      <c r="A644" s="271"/>
      <c r="B644" s="279"/>
      <c r="C644" s="311"/>
      <c r="D644" s="311"/>
      <c r="E644" s="311"/>
      <c r="F644" s="311"/>
      <c r="G644" s="311"/>
      <c r="H644" s="311"/>
      <c r="I644" s="311"/>
      <c r="J644" s="304"/>
      <c r="K644" s="409"/>
      <c r="L644" s="5">
        <v>2014</v>
      </c>
      <c r="M644" s="154">
        <v>236</v>
      </c>
      <c r="N644" s="154">
        <v>236</v>
      </c>
      <c r="O644" s="154"/>
      <c r="P644" s="154"/>
      <c r="Q644" s="154"/>
      <c r="R644" s="154"/>
    </row>
    <row r="645" spans="1:18" ht="10.5" customHeight="1">
      <c r="A645" s="271"/>
      <c r="B645" s="279"/>
      <c r="C645" s="311"/>
      <c r="D645" s="311"/>
      <c r="E645" s="311"/>
      <c r="F645" s="311"/>
      <c r="G645" s="311"/>
      <c r="H645" s="311"/>
      <c r="I645" s="311"/>
      <c r="J645" s="304"/>
      <c r="K645" s="410"/>
      <c r="L645" s="5">
        <v>2015</v>
      </c>
      <c r="M645" s="154">
        <v>236</v>
      </c>
      <c r="N645" s="154">
        <v>236</v>
      </c>
      <c r="O645" s="154"/>
      <c r="P645" s="154"/>
      <c r="Q645" s="154"/>
      <c r="R645" s="154"/>
    </row>
    <row r="646" spans="1:18" ht="12.75" customHeight="1">
      <c r="A646" s="271" t="s">
        <v>140</v>
      </c>
      <c r="B646" s="343" t="s">
        <v>14</v>
      </c>
      <c r="C646" s="311">
        <v>2.1</v>
      </c>
      <c r="D646" s="311">
        <v>0.7</v>
      </c>
      <c r="E646" s="311">
        <v>0.7</v>
      </c>
      <c r="F646" s="311">
        <v>0.7</v>
      </c>
      <c r="G646" s="311"/>
      <c r="H646" s="311"/>
      <c r="I646" s="311"/>
      <c r="J646" s="280" t="s">
        <v>88</v>
      </c>
      <c r="K646" s="408" t="s">
        <v>236</v>
      </c>
      <c r="L646" s="5">
        <v>2010</v>
      </c>
      <c r="M646" s="154">
        <v>268</v>
      </c>
      <c r="N646" s="154">
        <v>268</v>
      </c>
      <c r="O646" s="154"/>
      <c r="P646" s="154"/>
      <c r="Q646" s="154"/>
      <c r="R646" s="154"/>
    </row>
    <row r="647" spans="1:18" ht="12.75">
      <c r="A647" s="271"/>
      <c r="B647" s="344"/>
      <c r="C647" s="311"/>
      <c r="D647" s="311"/>
      <c r="E647" s="311"/>
      <c r="F647" s="311"/>
      <c r="G647" s="311"/>
      <c r="H647" s="311"/>
      <c r="I647" s="311"/>
      <c r="J647" s="273"/>
      <c r="K647" s="409"/>
      <c r="L647" s="5">
        <v>2011</v>
      </c>
      <c r="M647" s="154">
        <v>268</v>
      </c>
      <c r="N647" s="154">
        <v>268</v>
      </c>
      <c r="O647" s="154"/>
      <c r="P647" s="154"/>
      <c r="Q647" s="154"/>
      <c r="R647" s="154"/>
    </row>
    <row r="648" spans="1:18" ht="12.75">
      <c r="A648" s="271"/>
      <c r="B648" s="344"/>
      <c r="C648" s="311"/>
      <c r="D648" s="311"/>
      <c r="E648" s="311"/>
      <c r="F648" s="311"/>
      <c r="G648" s="311"/>
      <c r="H648" s="311"/>
      <c r="I648" s="311"/>
      <c r="J648" s="273"/>
      <c r="K648" s="409"/>
      <c r="L648" s="5">
        <v>2012</v>
      </c>
      <c r="M648" s="154">
        <v>268</v>
      </c>
      <c r="N648" s="154">
        <v>268</v>
      </c>
      <c r="O648" s="154"/>
      <c r="P648" s="154"/>
      <c r="Q648" s="154"/>
      <c r="R648" s="154"/>
    </row>
    <row r="649" spans="1:18" ht="12.75">
      <c r="A649" s="271"/>
      <c r="B649" s="344"/>
      <c r="C649" s="311"/>
      <c r="D649" s="311"/>
      <c r="E649" s="311"/>
      <c r="F649" s="311"/>
      <c r="G649" s="311"/>
      <c r="H649" s="311"/>
      <c r="I649" s="311"/>
      <c r="J649" s="273"/>
      <c r="K649" s="409"/>
      <c r="L649" s="5">
        <v>2013</v>
      </c>
      <c r="M649" s="154"/>
      <c r="N649" s="154"/>
      <c r="O649" s="154"/>
      <c r="P649" s="154"/>
      <c r="Q649" s="154"/>
      <c r="R649" s="154"/>
    </row>
    <row r="650" spans="1:18" ht="12.75">
      <c r="A650" s="271"/>
      <c r="B650" s="344"/>
      <c r="C650" s="311"/>
      <c r="D650" s="311"/>
      <c r="E650" s="311"/>
      <c r="F650" s="311"/>
      <c r="G650" s="311"/>
      <c r="H650" s="311"/>
      <c r="I650" s="311"/>
      <c r="J650" s="273"/>
      <c r="K650" s="409"/>
      <c r="L650" s="5">
        <v>2014</v>
      </c>
      <c r="M650" s="154"/>
      <c r="N650" s="154"/>
      <c r="O650" s="154"/>
      <c r="P650" s="154"/>
      <c r="Q650" s="154"/>
      <c r="R650" s="154"/>
    </row>
    <row r="651" spans="1:18" ht="14.25" customHeight="1">
      <c r="A651" s="271"/>
      <c r="B651" s="345"/>
      <c r="C651" s="311"/>
      <c r="D651" s="311"/>
      <c r="E651" s="311"/>
      <c r="F651" s="311"/>
      <c r="G651" s="311"/>
      <c r="H651" s="311"/>
      <c r="I651" s="311"/>
      <c r="J651" s="274"/>
      <c r="K651" s="410"/>
      <c r="L651" s="5">
        <v>2015</v>
      </c>
      <c r="M651" s="154"/>
      <c r="N651" s="154"/>
      <c r="O651" s="154"/>
      <c r="P651" s="154"/>
      <c r="Q651" s="154"/>
      <c r="R651" s="154"/>
    </row>
    <row r="652" spans="1:18" ht="12.75" customHeight="1">
      <c r="A652" s="271" t="s">
        <v>241</v>
      </c>
      <c r="B652" s="279" t="s">
        <v>14</v>
      </c>
      <c r="C652" s="311">
        <v>2.7</v>
      </c>
      <c r="D652" s="311">
        <v>0.9</v>
      </c>
      <c r="E652" s="311">
        <v>0.9</v>
      </c>
      <c r="F652" s="311">
        <v>0.9</v>
      </c>
      <c r="G652" s="311"/>
      <c r="H652" s="311"/>
      <c r="I652" s="311"/>
      <c r="J652" s="304" t="s">
        <v>88</v>
      </c>
      <c r="K652" s="408" t="s">
        <v>236</v>
      </c>
      <c r="L652" s="5">
        <v>2010</v>
      </c>
      <c r="M652" s="154">
        <v>353</v>
      </c>
      <c r="N652" s="154">
        <v>353</v>
      </c>
      <c r="O652" s="154"/>
      <c r="P652" s="154"/>
      <c r="Q652" s="154"/>
      <c r="R652" s="154"/>
    </row>
    <row r="653" spans="1:18" ht="12.75">
      <c r="A653" s="271"/>
      <c r="B653" s="279"/>
      <c r="C653" s="311"/>
      <c r="D653" s="311"/>
      <c r="E653" s="311"/>
      <c r="F653" s="311"/>
      <c r="G653" s="311"/>
      <c r="H653" s="311"/>
      <c r="I653" s="311"/>
      <c r="J653" s="304"/>
      <c r="K653" s="409"/>
      <c r="L653" s="5">
        <v>2011</v>
      </c>
      <c r="M653" s="154">
        <v>353</v>
      </c>
      <c r="N653" s="154">
        <v>353</v>
      </c>
      <c r="O653" s="154"/>
      <c r="P653" s="154"/>
      <c r="Q653" s="154"/>
      <c r="R653" s="154"/>
    </row>
    <row r="654" spans="1:18" ht="12.75">
      <c r="A654" s="271"/>
      <c r="B654" s="279"/>
      <c r="C654" s="311"/>
      <c r="D654" s="311"/>
      <c r="E654" s="311"/>
      <c r="F654" s="311"/>
      <c r="G654" s="311"/>
      <c r="H654" s="311"/>
      <c r="I654" s="311"/>
      <c r="J654" s="304"/>
      <c r="K654" s="409"/>
      <c r="L654" s="5">
        <v>2012</v>
      </c>
      <c r="M654" s="154">
        <v>353</v>
      </c>
      <c r="N654" s="154">
        <v>353</v>
      </c>
      <c r="O654" s="154"/>
      <c r="P654" s="154"/>
      <c r="Q654" s="154"/>
      <c r="R654" s="154"/>
    </row>
    <row r="655" spans="1:18" ht="12.75">
      <c r="A655" s="271"/>
      <c r="B655" s="279"/>
      <c r="C655" s="311"/>
      <c r="D655" s="311"/>
      <c r="E655" s="311"/>
      <c r="F655" s="311"/>
      <c r="G655" s="311"/>
      <c r="H655" s="311"/>
      <c r="I655" s="311"/>
      <c r="J655" s="304"/>
      <c r="K655" s="409"/>
      <c r="L655" s="5">
        <v>2013</v>
      </c>
      <c r="M655" s="154"/>
      <c r="N655" s="154"/>
      <c r="O655" s="154"/>
      <c r="P655" s="154"/>
      <c r="Q655" s="154"/>
      <c r="R655" s="154"/>
    </row>
    <row r="656" spans="1:18" ht="12.75">
      <c r="A656" s="271"/>
      <c r="B656" s="279"/>
      <c r="C656" s="311"/>
      <c r="D656" s="311"/>
      <c r="E656" s="311"/>
      <c r="F656" s="311"/>
      <c r="G656" s="311"/>
      <c r="H656" s="311"/>
      <c r="I656" s="311"/>
      <c r="J656" s="304"/>
      <c r="K656" s="409"/>
      <c r="L656" s="5">
        <v>2014</v>
      </c>
      <c r="M656" s="154"/>
      <c r="N656" s="154"/>
      <c r="O656" s="154"/>
      <c r="P656" s="154"/>
      <c r="Q656" s="154"/>
      <c r="R656" s="154"/>
    </row>
    <row r="657" spans="1:18" ht="21" customHeight="1">
      <c r="A657" s="271"/>
      <c r="B657" s="279"/>
      <c r="C657" s="311"/>
      <c r="D657" s="311"/>
      <c r="E657" s="311"/>
      <c r="F657" s="311"/>
      <c r="G657" s="311"/>
      <c r="H657" s="311"/>
      <c r="I657" s="311"/>
      <c r="J657" s="304"/>
      <c r="K657" s="410"/>
      <c r="L657" s="5">
        <v>2015</v>
      </c>
      <c r="M657" s="154"/>
      <c r="N657" s="154"/>
      <c r="O657" s="154"/>
      <c r="P657" s="154"/>
      <c r="Q657" s="154"/>
      <c r="R657" s="154"/>
    </row>
    <row r="658" spans="1:18" ht="57.75" customHeight="1">
      <c r="A658" s="21" t="s">
        <v>183</v>
      </c>
      <c r="B658" s="85"/>
      <c r="C658" s="85"/>
      <c r="D658" s="85"/>
      <c r="E658" s="20"/>
      <c r="F658" s="20"/>
      <c r="G658" s="20"/>
      <c r="H658" s="20"/>
      <c r="I658" s="20"/>
      <c r="J658" s="73"/>
      <c r="K658" s="77"/>
      <c r="L658" s="108"/>
      <c r="M658" s="113"/>
      <c r="N658" s="113"/>
      <c r="O658" s="113"/>
      <c r="P658" s="113"/>
      <c r="Q658" s="113"/>
      <c r="R658" s="113"/>
    </row>
    <row r="659" spans="1:18" ht="18.75" customHeight="1">
      <c r="A659" s="399" t="s">
        <v>143</v>
      </c>
      <c r="B659" s="411" t="s">
        <v>141</v>
      </c>
      <c r="C659" s="386">
        <v>0.3</v>
      </c>
      <c r="D659" s="386">
        <v>0.3</v>
      </c>
      <c r="E659" s="396"/>
      <c r="F659" s="411"/>
      <c r="G659" s="411"/>
      <c r="H659" s="411"/>
      <c r="I659" s="411"/>
      <c r="J659" s="414" t="s">
        <v>150</v>
      </c>
      <c r="K659" s="408" t="s">
        <v>236</v>
      </c>
      <c r="L659" s="198">
        <v>2010</v>
      </c>
      <c r="M659" s="98">
        <v>55.4</v>
      </c>
      <c r="N659" s="98">
        <v>55.4</v>
      </c>
      <c r="O659" s="171"/>
      <c r="P659" s="171"/>
      <c r="Q659" s="149"/>
      <c r="R659" s="149"/>
    </row>
    <row r="660" spans="1:18" ht="12.75">
      <c r="A660" s="400"/>
      <c r="B660" s="412"/>
      <c r="C660" s="387"/>
      <c r="D660" s="387"/>
      <c r="E660" s="397"/>
      <c r="F660" s="412"/>
      <c r="G660" s="412"/>
      <c r="H660" s="412"/>
      <c r="I660" s="412"/>
      <c r="J660" s="415"/>
      <c r="K660" s="409"/>
      <c r="L660" s="198">
        <v>2011</v>
      </c>
      <c r="M660" s="171"/>
      <c r="N660" s="171"/>
      <c r="O660" s="171"/>
      <c r="P660" s="171"/>
      <c r="Q660" s="149"/>
      <c r="R660" s="149"/>
    </row>
    <row r="661" spans="1:18" ht="12.75">
      <c r="A661" s="400"/>
      <c r="B661" s="412"/>
      <c r="C661" s="387"/>
      <c r="D661" s="387"/>
      <c r="E661" s="397"/>
      <c r="F661" s="412"/>
      <c r="G661" s="412"/>
      <c r="H661" s="412"/>
      <c r="I661" s="412"/>
      <c r="J661" s="415"/>
      <c r="K661" s="409"/>
      <c r="L661" s="198">
        <v>2012</v>
      </c>
      <c r="M661" s="171"/>
      <c r="N661" s="171"/>
      <c r="O661" s="171"/>
      <c r="P661" s="171"/>
      <c r="Q661" s="149"/>
      <c r="R661" s="149"/>
    </row>
    <row r="662" spans="1:18" ht="12.75">
      <c r="A662" s="400"/>
      <c r="B662" s="412"/>
      <c r="C662" s="387"/>
      <c r="D662" s="387"/>
      <c r="E662" s="397"/>
      <c r="F662" s="412"/>
      <c r="G662" s="412"/>
      <c r="H662" s="412"/>
      <c r="I662" s="412"/>
      <c r="J662" s="415"/>
      <c r="K662" s="409"/>
      <c r="L662" s="198">
        <v>2013</v>
      </c>
      <c r="M662" s="171"/>
      <c r="N662" s="171"/>
      <c r="O662" s="171"/>
      <c r="P662" s="171"/>
      <c r="Q662" s="149"/>
      <c r="R662" s="149"/>
    </row>
    <row r="663" spans="1:18" ht="12.75">
      <c r="A663" s="400"/>
      <c r="B663" s="412"/>
      <c r="C663" s="387"/>
      <c r="D663" s="387"/>
      <c r="E663" s="397"/>
      <c r="F663" s="412"/>
      <c r="G663" s="412"/>
      <c r="H663" s="412"/>
      <c r="I663" s="412"/>
      <c r="J663" s="415"/>
      <c r="K663" s="409"/>
      <c r="L663" s="198">
        <v>2014</v>
      </c>
      <c r="M663" s="171"/>
      <c r="N663" s="171"/>
      <c r="O663" s="171"/>
      <c r="P663" s="171"/>
      <c r="Q663" s="149"/>
      <c r="R663" s="149"/>
    </row>
    <row r="664" spans="1:18" ht="12.75">
      <c r="A664" s="401"/>
      <c r="B664" s="413"/>
      <c r="C664" s="388"/>
      <c r="D664" s="388"/>
      <c r="E664" s="398"/>
      <c r="F664" s="413"/>
      <c r="G664" s="413"/>
      <c r="H664" s="413"/>
      <c r="I664" s="413"/>
      <c r="J664" s="416"/>
      <c r="K664" s="410"/>
      <c r="L664" s="198">
        <v>2015</v>
      </c>
      <c r="M664" s="171"/>
      <c r="N664" s="171"/>
      <c r="O664" s="171"/>
      <c r="P664" s="171"/>
      <c r="Q664" s="149"/>
      <c r="R664" s="149"/>
    </row>
    <row r="665" spans="1:18" ht="18.75" customHeight="1">
      <c r="A665" s="399" t="s">
        <v>149</v>
      </c>
      <c r="B665" s="411" t="s">
        <v>141</v>
      </c>
      <c r="C665" s="386">
        <v>1.5</v>
      </c>
      <c r="D665" s="386">
        <v>1.5</v>
      </c>
      <c r="E665" s="396"/>
      <c r="F665" s="411"/>
      <c r="G665" s="411"/>
      <c r="H665" s="411"/>
      <c r="I665" s="411"/>
      <c r="J665" s="414" t="s">
        <v>150</v>
      </c>
      <c r="K665" s="408" t="s">
        <v>236</v>
      </c>
      <c r="L665" s="198">
        <v>2010</v>
      </c>
      <c r="M665" s="98">
        <v>45.4</v>
      </c>
      <c r="N665" s="98">
        <v>45.4</v>
      </c>
      <c r="O665" s="171"/>
      <c r="P665" s="171"/>
      <c r="Q665" s="149"/>
      <c r="R665" s="149"/>
    </row>
    <row r="666" spans="1:18" ht="12.75">
      <c r="A666" s="400"/>
      <c r="B666" s="412"/>
      <c r="C666" s="387"/>
      <c r="D666" s="387"/>
      <c r="E666" s="397"/>
      <c r="F666" s="412"/>
      <c r="G666" s="412"/>
      <c r="H666" s="412"/>
      <c r="I666" s="412"/>
      <c r="J666" s="415"/>
      <c r="K666" s="409"/>
      <c r="L666" s="198">
        <v>2011</v>
      </c>
      <c r="M666" s="171"/>
      <c r="N666" s="171"/>
      <c r="O666" s="171"/>
      <c r="P666" s="171"/>
      <c r="Q666" s="149"/>
      <c r="R666" s="149"/>
    </row>
    <row r="667" spans="1:18" ht="12.75">
      <c r="A667" s="400"/>
      <c r="B667" s="412"/>
      <c r="C667" s="387"/>
      <c r="D667" s="387"/>
      <c r="E667" s="397"/>
      <c r="F667" s="412"/>
      <c r="G667" s="412"/>
      <c r="H667" s="412"/>
      <c r="I667" s="412"/>
      <c r="J667" s="415"/>
      <c r="K667" s="409"/>
      <c r="L667" s="198">
        <v>2012</v>
      </c>
      <c r="M667" s="171"/>
      <c r="N667" s="171"/>
      <c r="O667" s="171"/>
      <c r="P667" s="171"/>
      <c r="Q667" s="149"/>
      <c r="R667" s="149"/>
    </row>
    <row r="668" spans="1:18" ht="12.75">
      <c r="A668" s="400"/>
      <c r="B668" s="412"/>
      <c r="C668" s="387"/>
      <c r="D668" s="387"/>
      <c r="E668" s="397"/>
      <c r="F668" s="412"/>
      <c r="G668" s="412"/>
      <c r="H668" s="412"/>
      <c r="I668" s="412"/>
      <c r="J668" s="415"/>
      <c r="K668" s="409"/>
      <c r="L668" s="198">
        <v>2013</v>
      </c>
      <c r="M668" s="171"/>
      <c r="N668" s="171"/>
      <c r="O668" s="171"/>
      <c r="P668" s="171"/>
      <c r="Q668" s="149"/>
      <c r="R668" s="149"/>
    </row>
    <row r="669" spans="1:18" ht="12.75">
      <c r="A669" s="400"/>
      <c r="B669" s="412"/>
      <c r="C669" s="387"/>
      <c r="D669" s="387"/>
      <c r="E669" s="397"/>
      <c r="F669" s="412"/>
      <c r="G669" s="412"/>
      <c r="H669" s="412"/>
      <c r="I669" s="412"/>
      <c r="J669" s="415"/>
      <c r="K669" s="409"/>
      <c r="L669" s="198">
        <v>2014</v>
      </c>
      <c r="M669" s="171"/>
      <c r="N669" s="171"/>
      <c r="O669" s="171"/>
      <c r="P669" s="171"/>
      <c r="Q669" s="149"/>
      <c r="R669" s="149"/>
    </row>
    <row r="670" spans="1:18" ht="12.75">
      <c r="A670" s="401"/>
      <c r="B670" s="413"/>
      <c r="C670" s="388"/>
      <c r="D670" s="388"/>
      <c r="E670" s="398"/>
      <c r="F670" s="413"/>
      <c r="G670" s="413"/>
      <c r="H670" s="413"/>
      <c r="I670" s="413"/>
      <c r="J670" s="416"/>
      <c r="K670" s="410"/>
      <c r="L670" s="198">
        <v>2015</v>
      </c>
      <c r="M670" s="171"/>
      <c r="N670" s="171"/>
      <c r="O670" s="171"/>
      <c r="P670" s="171"/>
      <c r="Q670" s="149"/>
      <c r="R670" s="149"/>
    </row>
    <row r="671" spans="1:18" ht="18.75" customHeight="1">
      <c r="A671" s="399" t="s">
        <v>148</v>
      </c>
      <c r="B671" s="411" t="s">
        <v>14</v>
      </c>
      <c r="C671" s="386">
        <v>3.5</v>
      </c>
      <c r="D671" s="386">
        <v>2</v>
      </c>
      <c r="E671" s="396">
        <v>1.5</v>
      </c>
      <c r="F671" s="411"/>
      <c r="G671" s="411"/>
      <c r="H671" s="411"/>
      <c r="I671" s="411"/>
      <c r="J671" s="414" t="s">
        <v>151</v>
      </c>
      <c r="K671" s="408" t="s">
        <v>236</v>
      </c>
      <c r="L671" s="198">
        <v>2010</v>
      </c>
      <c r="M671" s="98">
        <v>160.9</v>
      </c>
      <c r="N671" s="98">
        <v>160.9</v>
      </c>
      <c r="O671" s="171"/>
      <c r="P671" s="171"/>
      <c r="Q671" s="149"/>
      <c r="R671" s="149"/>
    </row>
    <row r="672" spans="1:18" ht="12.75">
      <c r="A672" s="400"/>
      <c r="B672" s="412"/>
      <c r="C672" s="387"/>
      <c r="D672" s="387"/>
      <c r="E672" s="397"/>
      <c r="F672" s="412"/>
      <c r="G672" s="412"/>
      <c r="H672" s="412"/>
      <c r="I672" s="412"/>
      <c r="J672" s="415"/>
      <c r="K672" s="409"/>
      <c r="L672" s="198">
        <v>2011</v>
      </c>
      <c r="M672" s="98">
        <v>80.4</v>
      </c>
      <c r="N672" s="98">
        <v>80.4</v>
      </c>
      <c r="O672" s="171"/>
      <c r="P672" s="171"/>
      <c r="Q672" s="149"/>
      <c r="R672" s="149"/>
    </row>
    <row r="673" spans="1:18" ht="12.75">
      <c r="A673" s="400"/>
      <c r="B673" s="412"/>
      <c r="C673" s="387"/>
      <c r="D673" s="387"/>
      <c r="E673" s="397"/>
      <c r="F673" s="412"/>
      <c r="G673" s="412"/>
      <c r="H673" s="412"/>
      <c r="I673" s="412"/>
      <c r="J673" s="415"/>
      <c r="K673" s="409"/>
      <c r="L673" s="198">
        <v>2012</v>
      </c>
      <c r="M673" s="171"/>
      <c r="N673" s="171"/>
      <c r="O673" s="171"/>
      <c r="P673" s="171"/>
      <c r="Q673" s="149"/>
      <c r="R673" s="149"/>
    </row>
    <row r="674" spans="1:18" ht="12.75">
      <c r="A674" s="400"/>
      <c r="B674" s="412"/>
      <c r="C674" s="387"/>
      <c r="D674" s="387"/>
      <c r="E674" s="397"/>
      <c r="F674" s="412"/>
      <c r="G674" s="412"/>
      <c r="H674" s="412"/>
      <c r="I674" s="412"/>
      <c r="J674" s="415"/>
      <c r="K674" s="409"/>
      <c r="L674" s="198">
        <v>2013</v>
      </c>
      <c r="M674" s="171"/>
      <c r="N674" s="171"/>
      <c r="O674" s="171"/>
      <c r="P674" s="171"/>
      <c r="Q674" s="149"/>
      <c r="R674" s="149"/>
    </row>
    <row r="675" spans="1:18" ht="12.75">
      <c r="A675" s="400"/>
      <c r="B675" s="412"/>
      <c r="C675" s="387"/>
      <c r="D675" s="387"/>
      <c r="E675" s="397"/>
      <c r="F675" s="412"/>
      <c r="G675" s="412"/>
      <c r="H675" s="412"/>
      <c r="I675" s="412"/>
      <c r="J675" s="415"/>
      <c r="K675" s="409"/>
      <c r="L675" s="198">
        <v>2014</v>
      </c>
      <c r="M675" s="171"/>
      <c r="N675" s="171"/>
      <c r="O675" s="171"/>
      <c r="P675" s="171"/>
      <c r="Q675" s="149"/>
      <c r="R675" s="149"/>
    </row>
    <row r="676" spans="1:18" ht="12.75">
      <c r="A676" s="401"/>
      <c r="B676" s="413"/>
      <c r="C676" s="388"/>
      <c r="D676" s="388"/>
      <c r="E676" s="398"/>
      <c r="F676" s="413"/>
      <c r="G676" s="413"/>
      <c r="H676" s="413"/>
      <c r="I676" s="413"/>
      <c r="J676" s="416"/>
      <c r="K676" s="410"/>
      <c r="L676" s="198">
        <v>2015</v>
      </c>
      <c r="M676" s="171"/>
      <c r="N676" s="171"/>
      <c r="O676" s="171"/>
      <c r="P676" s="171"/>
      <c r="Q676" s="149"/>
      <c r="R676" s="149"/>
    </row>
    <row r="677" spans="1:18" ht="15.75" customHeight="1">
      <c r="A677" s="399" t="s">
        <v>147</v>
      </c>
      <c r="B677" s="411" t="s">
        <v>14</v>
      </c>
      <c r="C677" s="386">
        <v>4</v>
      </c>
      <c r="D677" s="386">
        <v>3</v>
      </c>
      <c r="E677" s="396">
        <v>1</v>
      </c>
      <c r="F677" s="411"/>
      <c r="G677" s="411"/>
      <c r="H677" s="411"/>
      <c r="I677" s="411"/>
      <c r="J677" s="414" t="s">
        <v>151</v>
      </c>
      <c r="K677" s="408" t="s">
        <v>236</v>
      </c>
      <c r="L677" s="198">
        <v>2010</v>
      </c>
      <c r="M677" s="149">
        <v>300</v>
      </c>
      <c r="N677" s="149">
        <v>300</v>
      </c>
      <c r="O677" s="149"/>
      <c r="P677" s="149"/>
      <c r="Q677" s="149"/>
      <c r="R677" s="149"/>
    </row>
    <row r="678" spans="1:18" ht="12.75">
      <c r="A678" s="400"/>
      <c r="B678" s="412"/>
      <c r="C678" s="387"/>
      <c r="D678" s="387"/>
      <c r="E678" s="397"/>
      <c r="F678" s="412"/>
      <c r="G678" s="412"/>
      <c r="H678" s="412"/>
      <c r="I678" s="412"/>
      <c r="J678" s="415"/>
      <c r="K678" s="409"/>
      <c r="L678" s="198">
        <v>2011</v>
      </c>
      <c r="M678" s="149">
        <v>100</v>
      </c>
      <c r="N678" s="149">
        <v>100</v>
      </c>
      <c r="O678" s="149"/>
      <c r="P678" s="149"/>
      <c r="Q678" s="149"/>
      <c r="R678" s="149"/>
    </row>
    <row r="679" spans="1:18" ht="12.75">
      <c r="A679" s="400"/>
      <c r="B679" s="412"/>
      <c r="C679" s="387"/>
      <c r="D679" s="387"/>
      <c r="E679" s="397"/>
      <c r="F679" s="412"/>
      <c r="G679" s="412"/>
      <c r="H679" s="412"/>
      <c r="I679" s="412"/>
      <c r="J679" s="415"/>
      <c r="K679" s="409"/>
      <c r="L679" s="198">
        <v>2012</v>
      </c>
      <c r="M679" s="149"/>
      <c r="N679" s="149"/>
      <c r="O679" s="149"/>
      <c r="P679" s="149"/>
      <c r="Q679" s="149"/>
      <c r="R679" s="149"/>
    </row>
    <row r="680" spans="1:18" ht="12.75">
      <c r="A680" s="400"/>
      <c r="B680" s="412"/>
      <c r="C680" s="387"/>
      <c r="D680" s="387"/>
      <c r="E680" s="397"/>
      <c r="F680" s="412"/>
      <c r="G680" s="412"/>
      <c r="H680" s="412"/>
      <c r="I680" s="412"/>
      <c r="J680" s="415"/>
      <c r="K680" s="409"/>
      <c r="L680" s="198">
        <v>2013</v>
      </c>
      <c r="M680" s="149"/>
      <c r="N680" s="149"/>
      <c r="O680" s="149"/>
      <c r="P680" s="149"/>
      <c r="Q680" s="149"/>
      <c r="R680" s="149"/>
    </row>
    <row r="681" spans="1:18" ht="12.75">
      <c r="A681" s="400"/>
      <c r="B681" s="412"/>
      <c r="C681" s="387"/>
      <c r="D681" s="387"/>
      <c r="E681" s="397"/>
      <c r="F681" s="412"/>
      <c r="G681" s="412"/>
      <c r="H681" s="412"/>
      <c r="I681" s="412"/>
      <c r="J681" s="415"/>
      <c r="K681" s="409"/>
      <c r="L681" s="198">
        <v>2014</v>
      </c>
      <c r="M681" s="149"/>
      <c r="N681" s="149"/>
      <c r="O681" s="149"/>
      <c r="P681" s="149"/>
      <c r="Q681" s="149"/>
      <c r="R681" s="149"/>
    </row>
    <row r="682" spans="1:18" ht="12.75">
      <c r="A682" s="401"/>
      <c r="B682" s="413"/>
      <c r="C682" s="388"/>
      <c r="D682" s="388"/>
      <c r="E682" s="398"/>
      <c r="F682" s="413"/>
      <c r="G682" s="413"/>
      <c r="H682" s="413"/>
      <c r="I682" s="413"/>
      <c r="J682" s="416"/>
      <c r="K682" s="410"/>
      <c r="L682" s="198">
        <v>2015</v>
      </c>
      <c r="M682" s="149"/>
      <c r="N682" s="149"/>
      <c r="O682" s="149"/>
      <c r="P682" s="149"/>
      <c r="Q682" s="149"/>
      <c r="R682" s="149"/>
    </row>
    <row r="683" spans="1:18" ht="12.75" customHeight="1">
      <c r="A683" s="271" t="s">
        <v>253</v>
      </c>
      <c r="B683" s="279" t="s">
        <v>14</v>
      </c>
      <c r="C683" s="311">
        <v>0.8</v>
      </c>
      <c r="D683" s="311">
        <v>0.4</v>
      </c>
      <c r="E683" s="311">
        <v>0.4</v>
      </c>
      <c r="F683" s="311"/>
      <c r="G683" s="311"/>
      <c r="H683" s="311"/>
      <c r="I683" s="311"/>
      <c r="J683" s="304" t="s">
        <v>278</v>
      </c>
      <c r="K683" s="408" t="s">
        <v>236</v>
      </c>
      <c r="L683" s="5">
        <v>2010</v>
      </c>
      <c r="M683" s="154">
        <v>28</v>
      </c>
      <c r="N683" s="154">
        <v>28</v>
      </c>
      <c r="O683" s="154"/>
      <c r="P683" s="154"/>
      <c r="Q683" s="154"/>
      <c r="R683" s="154"/>
    </row>
    <row r="684" spans="1:18" ht="12.75">
      <c r="A684" s="271"/>
      <c r="B684" s="279"/>
      <c r="C684" s="311"/>
      <c r="D684" s="311"/>
      <c r="E684" s="311"/>
      <c r="F684" s="311"/>
      <c r="G684" s="311"/>
      <c r="H684" s="311"/>
      <c r="I684" s="311"/>
      <c r="J684" s="304"/>
      <c r="K684" s="409"/>
      <c r="L684" s="5">
        <v>2011</v>
      </c>
      <c r="M684" s="154">
        <v>28</v>
      </c>
      <c r="N684" s="154">
        <v>28</v>
      </c>
      <c r="O684" s="154"/>
      <c r="P684" s="154"/>
      <c r="Q684" s="154"/>
      <c r="R684" s="154"/>
    </row>
    <row r="685" spans="1:18" ht="12.75">
      <c r="A685" s="271"/>
      <c r="B685" s="279"/>
      <c r="C685" s="311"/>
      <c r="D685" s="311"/>
      <c r="E685" s="311"/>
      <c r="F685" s="311"/>
      <c r="G685" s="311"/>
      <c r="H685" s="311"/>
      <c r="I685" s="311"/>
      <c r="J685" s="304"/>
      <c r="K685" s="409"/>
      <c r="L685" s="5">
        <v>2012</v>
      </c>
      <c r="M685" s="154"/>
      <c r="N685" s="154"/>
      <c r="O685" s="154"/>
      <c r="P685" s="154"/>
      <c r="Q685" s="154"/>
      <c r="R685" s="154"/>
    </row>
    <row r="686" spans="1:18" ht="12.75">
      <c r="A686" s="271"/>
      <c r="B686" s="279"/>
      <c r="C686" s="311"/>
      <c r="D686" s="311"/>
      <c r="E686" s="311"/>
      <c r="F686" s="311"/>
      <c r="G686" s="311"/>
      <c r="H686" s="311"/>
      <c r="I686" s="311"/>
      <c r="J686" s="304"/>
      <c r="K686" s="409"/>
      <c r="L686" s="5">
        <v>2013</v>
      </c>
      <c r="M686" s="154"/>
      <c r="N686" s="154"/>
      <c r="O686" s="154"/>
      <c r="P686" s="154"/>
      <c r="Q686" s="154"/>
      <c r="R686" s="154"/>
    </row>
    <row r="687" spans="1:18" ht="12.75">
      <c r="A687" s="271"/>
      <c r="B687" s="279"/>
      <c r="C687" s="311"/>
      <c r="D687" s="311"/>
      <c r="E687" s="311"/>
      <c r="F687" s="311"/>
      <c r="G687" s="311"/>
      <c r="H687" s="311"/>
      <c r="I687" s="311"/>
      <c r="J687" s="304"/>
      <c r="K687" s="409"/>
      <c r="L687" s="5">
        <v>2014</v>
      </c>
      <c r="M687" s="154"/>
      <c r="N687" s="154"/>
      <c r="O687" s="154"/>
      <c r="P687" s="154"/>
      <c r="Q687" s="154"/>
      <c r="R687" s="154"/>
    </row>
    <row r="688" spans="1:18" ht="12.75">
      <c r="A688" s="271"/>
      <c r="B688" s="279"/>
      <c r="C688" s="311"/>
      <c r="D688" s="311"/>
      <c r="E688" s="311"/>
      <c r="F688" s="311"/>
      <c r="G688" s="311"/>
      <c r="H688" s="311"/>
      <c r="I688" s="311"/>
      <c r="J688" s="304"/>
      <c r="K688" s="410"/>
      <c r="L688" s="5">
        <v>2015</v>
      </c>
      <c r="M688" s="154"/>
      <c r="N688" s="154"/>
      <c r="O688" s="154"/>
      <c r="P688" s="154"/>
      <c r="Q688" s="154"/>
      <c r="R688" s="154"/>
    </row>
    <row r="689" spans="1:18" ht="59.25" customHeight="1">
      <c r="A689" s="21" t="s">
        <v>184</v>
      </c>
      <c r="B689" s="121"/>
      <c r="C689" s="121"/>
      <c r="D689" s="121"/>
      <c r="E689" s="121"/>
      <c r="F689" s="121"/>
      <c r="G689" s="121"/>
      <c r="H689" s="121"/>
      <c r="I689" s="121"/>
      <c r="J689" s="75"/>
      <c r="K689" s="75"/>
      <c r="L689" s="227"/>
      <c r="M689" s="170"/>
      <c r="N689" s="170"/>
      <c r="O689" s="170"/>
      <c r="P689" s="170"/>
      <c r="Q689" s="170"/>
      <c r="R689" s="170"/>
    </row>
    <row r="690" spans="1:18" ht="15.75" customHeight="1">
      <c r="A690" s="396" t="s">
        <v>152</v>
      </c>
      <c r="B690" s="376" t="s">
        <v>21</v>
      </c>
      <c r="C690" s="389">
        <v>1</v>
      </c>
      <c r="D690" s="389">
        <v>1</v>
      </c>
      <c r="E690" s="411"/>
      <c r="F690" s="411"/>
      <c r="G690" s="411"/>
      <c r="H690" s="411"/>
      <c r="I690" s="411"/>
      <c r="J690" s="414" t="s">
        <v>254</v>
      </c>
      <c r="K690" s="408" t="s">
        <v>236</v>
      </c>
      <c r="L690" s="198">
        <v>2010</v>
      </c>
      <c r="M690" s="149">
        <v>30.8</v>
      </c>
      <c r="N690" s="149">
        <v>30.8</v>
      </c>
      <c r="O690" s="149"/>
      <c r="P690" s="149"/>
      <c r="Q690" s="149"/>
      <c r="R690" s="149"/>
    </row>
    <row r="691" spans="1:18" ht="12.75">
      <c r="A691" s="397"/>
      <c r="B691" s="376"/>
      <c r="C691" s="390"/>
      <c r="D691" s="390"/>
      <c r="E691" s="412"/>
      <c r="F691" s="412"/>
      <c r="G691" s="412"/>
      <c r="H691" s="412"/>
      <c r="I691" s="412"/>
      <c r="J691" s="415"/>
      <c r="K691" s="409"/>
      <c r="L691" s="198">
        <v>2011</v>
      </c>
      <c r="M691" s="149"/>
      <c r="N691" s="149"/>
      <c r="O691" s="149"/>
      <c r="P691" s="149"/>
      <c r="Q691" s="149"/>
      <c r="R691" s="149"/>
    </row>
    <row r="692" spans="1:18" ht="12.75">
      <c r="A692" s="397"/>
      <c r="B692" s="376"/>
      <c r="C692" s="390"/>
      <c r="D692" s="390"/>
      <c r="E692" s="412"/>
      <c r="F692" s="412"/>
      <c r="G692" s="412"/>
      <c r="H692" s="412"/>
      <c r="I692" s="412"/>
      <c r="J692" s="415"/>
      <c r="K692" s="409"/>
      <c r="L692" s="198">
        <v>2012</v>
      </c>
      <c r="M692" s="149"/>
      <c r="N692" s="149"/>
      <c r="O692" s="149"/>
      <c r="P692" s="149"/>
      <c r="Q692" s="149"/>
      <c r="R692" s="149"/>
    </row>
    <row r="693" spans="1:18" ht="12.75">
      <c r="A693" s="397"/>
      <c r="B693" s="376"/>
      <c r="C693" s="390"/>
      <c r="D693" s="390"/>
      <c r="E693" s="412"/>
      <c r="F693" s="412"/>
      <c r="G693" s="412"/>
      <c r="H693" s="412"/>
      <c r="I693" s="412"/>
      <c r="J693" s="415"/>
      <c r="K693" s="409"/>
      <c r="L693" s="198">
        <v>2013</v>
      </c>
      <c r="M693" s="149"/>
      <c r="N693" s="149"/>
      <c r="O693" s="149"/>
      <c r="P693" s="149"/>
      <c r="Q693" s="149"/>
      <c r="R693" s="149"/>
    </row>
    <row r="694" spans="1:18" ht="12.75">
      <c r="A694" s="397"/>
      <c r="B694" s="376"/>
      <c r="C694" s="390"/>
      <c r="D694" s="390"/>
      <c r="E694" s="412"/>
      <c r="F694" s="412"/>
      <c r="G694" s="412"/>
      <c r="H694" s="412"/>
      <c r="I694" s="412"/>
      <c r="J694" s="415"/>
      <c r="K694" s="409"/>
      <c r="L694" s="198">
        <v>2014</v>
      </c>
      <c r="M694" s="149"/>
      <c r="N694" s="149"/>
      <c r="O694" s="149"/>
      <c r="P694" s="149"/>
      <c r="Q694" s="149"/>
      <c r="R694" s="149"/>
    </row>
    <row r="695" spans="1:18" ht="13.5" customHeight="1">
      <c r="A695" s="398"/>
      <c r="B695" s="376"/>
      <c r="C695" s="391"/>
      <c r="D695" s="391"/>
      <c r="E695" s="413"/>
      <c r="F695" s="413"/>
      <c r="G695" s="413"/>
      <c r="H695" s="413"/>
      <c r="I695" s="413"/>
      <c r="J695" s="416"/>
      <c r="K695" s="410"/>
      <c r="L695" s="198">
        <v>2015</v>
      </c>
      <c r="M695" s="149"/>
      <c r="N695" s="149"/>
      <c r="O695" s="149"/>
      <c r="P695" s="149"/>
      <c r="Q695" s="149"/>
      <c r="R695" s="149"/>
    </row>
    <row r="696" spans="1:18" ht="15.75" customHeight="1">
      <c r="A696" s="396" t="s">
        <v>153</v>
      </c>
      <c r="B696" s="376" t="s">
        <v>21</v>
      </c>
      <c r="C696" s="389">
        <v>1</v>
      </c>
      <c r="D696" s="389">
        <v>1</v>
      </c>
      <c r="E696" s="411"/>
      <c r="F696" s="411"/>
      <c r="G696" s="411"/>
      <c r="H696" s="411"/>
      <c r="I696" s="411"/>
      <c r="J696" s="414" t="s">
        <v>254</v>
      </c>
      <c r="K696" s="408" t="s">
        <v>236</v>
      </c>
      <c r="L696" s="198">
        <v>2010</v>
      </c>
      <c r="M696" s="149">
        <v>30.8</v>
      </c>
      <c r="N696" s="149">
        <v>30.8</v>
      </c>
      <c r="O696" s="149"/>
      <c r="P696" s="149"/>
      <c r="Q696" s="149"/>
      <c r="R696" s="149"/>
    </row>
    <row r="697" spans="1:18" ht="12.75">
      <c r="A697" s="397"/>
      <c r="B697" s="376"/>
      <c r="C697" s="390"/>
      <c r="D697" s="390"/>
      <c r="E697" s="412"/>
      <c r="F697" s="412"/>
      <c r="G697" s="412"/>
      <c r="H697" s="412"/>
      <c r="I697" s="412"/>
      <c r="J697" s="415"/>
      <c r="K697" s="409"/>
      <c r="L697" s="198">
        <v>2011</v>
      </c>
      <c r="M697" s="149"/>
      <c r="N697" s="149"/>
      <c r="O697" s="149"/>
      <c r="P697" s="149"/>
      <c r="Q697" s="149"/>
      <c r="R697" s="149"/>
    </row>
    <row r="698" spans="1:18" ht="12.75">
      <c r="A698" s="397"/>
      <c r="B698" s="376"/>
      <c r="C698" s="390"/>
      <c r="D698" s="390"/>
      <c r="E698" s="412"/>
      <c r="F698" s="412"/>
      <c r="G698" s="412"/>
      <c r="H698" s="412"/>
      <c r="I698" s="412"/>
      <c r="J698" s="415"/>
      <c r="K698" s="409"/>
      <c r="L698" s="198">
        <v>2012</v>
      </c>
      <c r="M698" s="149"/>
      <c r="N698" s="149"/>
      <c r="O698" s="149"/>
      <c r="P698" s="149"/>
      <c r="Q698" s="149"/>
      <c r="R698" s="149"/>
    </row>
    <row r="699" spans="1:18" ht="12.75">
      <c r="A699" s="397"/>
      <c r="B699" s="376"/>
      <c r="C699" s="390"/>
      <c r="D699" s="390"/>
      <c r="E699" s="412"/>
      <c r="F699" s="412"/>
      <c r="G699" s="412"/>
      <c r="H699" s="412"/>
      <c r="I699" s="412"/>
      <c r="J699" s="415"/>
      <c r="K699" s="409"/>
      <c r="L699" s="198">
        <v>2013</v>
      </c>
      <c r="M699" s="149"/>
      <c r="N699" s="149"/>
      <c r="O699" s="149"/>
      <c r="P699" s="149"/>
      <c r="Q699" s="149"/>
      <c r="R699" s="149"/>
    </row>
    <row r="700" spans="1:18" ht="12.75">
      <c r="A700" s="397"/>
      <c r="B700" s="376"/>
      <c r="C700" s="390"/>
      <c r="D700" s="390"/>
      <c r="E700" s="412"/>
      <c r="F700" s="412"/>
      <c r="G700" s="412"/>
      <c r="H700" s="412"/>
      <c r="I700" s="412"/>
      <c r="J700" s="415"/>
      <c r="K700" s="409"/>
      <c r="L700" s="198">
        <v>2014</v>
      </c>
      <c r="M700" s="149"/>
      <c r="N700" s="149"/>
      <c r="O700" s="149"/>
      <c r="P700" s="149"/>
      <c r="Q700" s="149"/>
      <c r="R700" s="149"/>
    </row>
    <row r="701" spans="1:18" ht="12.75">
      <c r="A701" s="398"/>
      <c r="B701" s="376"/>
      <c r="C701" s="391"/>
      <c r="D701" s="391"/>
      <c r="E701" s="413"/>
      <c r="F701" s="413"/>
      <c r="G701" s="413"/>
      <c r="H701" s="413"/>
      <c r="I701" s="413"/>
      <c r="J701" s="416"/>
      <c r="K701" s="410"/>
      <c r="L701" s="198">
        <v>2015</v>
      </c>
      <c r="M701" s="149"/>
      <c r="N701" s="149"/>
      <c r="O701" s="149"/>
      <c r="P701" s="149"/>
      <c r="Q701" s="149"/>
      <c r="R701" s="149"/>
    </row>
    <row r="702" spans="1:18" ht="15.75" customHeight="1">
      <c r="A702" s="396" t="s">
        <v>154</v>
      </c>
      <c r="B702" s="376" t="s">
        <v>21</v>
      </c>
      <c r="C702" s="389">
        <v>1</v>
      </c>
      <c r="D702" s="389">
        <v>1</v>
      </c>
      <c r="E702" s="411"/>
      <c r="F702" s="411"/>
      <c r="G702" s="411"/>
      <c r="H702" s="411"/>
      <c r="I702" s="411"/>
      <c r="J702" s="414" t="s">
        <v>156</v>
      </c>
      <c r="K702" s="408" t="s">
        <v>236</v>
      </c>
      <c r="L702" s="198">
        <v>2010</v>
      </c>
      <c r="M702" s="149">
        <v>31.2</v>
      </c>
      <c r="N702" s="149">
        <v>31.2</v>
      </c>
      <c r="O702" s="149"/>
      <c r="P702" s="149"/>
      <c r="Q702" s="149"/>
      <c r="R702" s="149"/>
    </row>
    <row r="703" spans="1:18" ht="12.75">
      <c r="A703" s="397"/>
      <c r="B703" s="376"/>
      <c r="C703" s="390"/>
      <c r="D703" s="390"/>
      <c r="E703" s="412"/>
      <c r="F703" s="412"/>
      <c r="G703" s="412"/>
      <c r="H703" s="412"/>
      <c r="I703" s="412"/>
      <c r="J703" s="415"/>
      <c r="K703" s="409"/>
      <c r="L703" s="198">
        <v>2011</v>
      </c>
      <c r="M703" s="149"/>
      <c r="N703" s="149"/>
      <c r="O703" s="149"/>
      <c r="P703" s="149"/>
      <c r="Q703" s="149"/>
      <c r="R703" s="149"/>
    </row>
    <row r="704" spans="1:18" ht="12.75">
      <c r="A704" s="397"/>
      <c r="B704" s="376"/>
      <c r="C704" s="390"/>
      <c r="D704" s="390"/>
      <c r="E704" s="412"/>
      <c r="F704" s="412"/>
      <c r="G704" s="412"/>
      <c r="H704" s="412"/>
      <c r="I704" s="412"/>
      <c r="J704" s="415"/>
      <c r="K704" s="409"/>
      <c r="L704" s="198">
        <v>2012</v>
      </c>
      <c r="M704" s="149"/>
      <c r="N704" s="149"/>
      <c r="O704" s="149"/>
      <c r="P704" s="149"/>
      <c r="Q704" s="149"/>
      <c r="R704" s="149"/>
    </row>
    <row r="705" spans="1:18" ht="12.75">
      <c r="A705" s="397"/>
      <c r="B705" s="376"/>
      <c r="C705" s="390"/>
      <c r="D705" s="390"/>
      <c r="E705" s="412"/>
      <c r="F705" s="412"/>
      <c r="G705" s="412"/>
      <c r="H705" s="412"/>
      <c r="I705" s="412"/>
      <c r="J705" s="415"/>
      <c r="K705" s="409"/>
      <c r="L705" s="198">
        <v>2013</v>
      </c>
      <c r="M705" s="149"/>
      <c r="N705" s="149"/>
      <c r="O705" s="149"/>
      <c r="P705" s="149"/>
      <c r="Q705" s="149"/>
      <c r="R705" s="149"/>
    </row>
    <row r="706" spans="1:18" ht="12.75">
      <c r="A706" s="397"/>
      <c r="B706" s="376"/>
      <c r="C706" s="390"/>
      <c r="D706" s="390"/>
      <c r="E706" s="412"/>
      <c r="F706" s="412"/>
      <c r="G706" s="412"/>
      <c r="H706" s="412"/>
      <c r="I706" s="412"/>
      <c r="J706" s="415"/>
      <c r="K706" s="409"/>
      <c r="L706" s="198">
        <v>2014</v>
      </c>
      <c r="M706" s="149"/>
      <c r="N706" s="149"/>
      <c r="O706" s="149"/>
      <c r="P706" s="149"/>
      <c r="Q706" s="149"/>
      <c r="R706" s="149"/>
    </row>
    <row r="707" spans="1:18" ht="12.75">
      <c r="A707" s="398"/>
      <c r="B707" s="376"/>
      <c r="C707" s="391"/>
      <c r="D707" s="391"/>
      <c r="E707" s="413"/>
      <c r="F707" s="413"/>
      <c r="G707" s="413"/>
      <c r="H707" s="413"/>
      <c r="I707" s="413"/>
      <c r="J707" s="416"/>
      <c r="K707" s="410"/>
      <c r="L707" s="198">
        <v>2015</v>
      </c>
      <c r="M707" s="149"/>
      <c r="N707" s="149"/>
      <c r="O707" s="149"/>
      <c r="P707" s="149"/>
      <c r="Q707" s="149"/>
      <c r="R707" s="149"/>
    </row>
    <row r="708" spans="1:18" ht="15.75" customHeight="1">
      <c r="A708" s="396" t="s">
        <v>155</v>
      </c>
      <c r="B708" s="376" t="s">
        <v>21</v>
      </c>
      <c r="C708" s="389">
        <v>1</v>
      </c>
      <c r="D708" s="389">
        <v>1</v>
      </c>
      <c r="E708" s="411"/>
      <c r="F708" s="411"/>
      <c r="G708" s="411"/>
      <c r="H708" s="411"/>
      <c r="I708" s="411"/>
      <c r="J708" s="414" t="s">
        <v>254</v>
      </c>
      <c r="K708" s="408" t="s">
        <v>236</v>
      </c>
      <c r="L708" s="198">
        <v>2010</v>
      </c>
      <c r="M708" s="149">
        <v>55.2</v>
      </c>
      <c r="N708" s="149">
        <v>55.2</v>
      </c>
      <c r="O708" s="149"/>
      <c r="P708" s="149"/>
      <c r="Q708" s="149"/>
      <c r="R708" s="149"/>
    </row>
    <row r="709" spans="1:18" ht="12.75">
      <c r="A709" s="397"/>
      <c r="B709" s="376"/>
      <c r="C709" s="390"/>
      <c r="D709" s="390"/>
      <c r="E709" s="412"/>
      <c r="F709" s="412"/>
      <c r="G709" s="412"/>
      <c r="H709" s="412"/>
      <c r="I709" s="412"/>
      <c r="J709" s="415"/>
      <c r="K709" s="409"/>
      <c r="L709" s="198">
        <v>2011</v>
      </c>
      <c r="M709" s="149"/>
      <c r="N709" s="149"/>
      <c r="O709" s="149"/>
      <c r="P709" s="149"/>
      <c r="Q709" s="149"/>
      <c r="R709" s="149"/>
    </row>
    <row r="710" spans="1:18" ht="12.75">
      <c r="A710" s="397"/>
      <c r="B710" s="376"/>
      <c r="C710" s="390"/>
      <c r="D710" s="390"/>
      <c r="E710" s="412"/>
      <c r="F710" s="412"/>
      <c r="G710" s="412"/>
      <c r="H710" s="412"/>
      <c r="I710" s="412"/>
      <c r="J710" s="415"/>
      <c r="K710" s="409"/>
      <c r="L710" s="198">
        <v>2012</v>
      </c>
      <c r="M710" s="149"/>
      <c r="N710" s="149"/>
      <c r="O710" s="149"/>
      <c r="P710" s="149"/>
      <c r="Q710" s="149"/>
      <c r="R710" s="149"/>
    </row>
    <row r="711" spans="1:18" ht="12.75">
      <c r="A711" s="397"/>
      <c r="B711" s="376"/>
      <c r="C711" s="390"/>
      <c r="D711" s="390"/>
      <c r="E711" s="412"/>
      <c r="F711" s="412"/>
      <c r="G711" s="412"/>
      <c r="H711" s="412"/>
      <c r="I711" s="412"/>
      <c r="J711" s="415"/>
      <c r="K711" s="409"/>
      <c r="L711" s="198">
        <v>2013</v>
      </c>
      <c r="M711" s="149"/>
      <c r="N711" s="149"/>
      <c r="O711" s="149"/>
      <c r="P711" s="149"/>
      <c r="Q711" s="149"/>
      <c r="R711" s="149"/>
    </row>
    <row r="712" spans="1:18" ht="12.75">
      <c r="A712" s="397"/>
      <c r="B712" s="376"/>
      <c r="C712" s="390"/>
      <c r="D712" s="390"/>
      <c r="E712" s="412"/>
      <c r="F712" s="412"/>
      <c r="G712" s="412"/>
      <c r="H712" s="412"/>
      <c r="I712" s="412"/>
      <c r="J712" s="415"/>
      <c r="K712" s="409"/>
      <c r="L712" s="198">
        <v>2014</v>
      </c>
      <c r="M712" s="149"/>
      <c r="N712" s="149"/>
      <c r="O712" s="149"/>
      <c r="P712" s="149"/>
      <c r="Q712" s="149"/>
      <c r="R712" s="149"/>
    </row>
    <row r="713" spans="1:18" ht="12.75">
      <c r="A713" s="398"/>
      <c r="B713" s="376"/>
      <c r="C713" s="391"/>
      <c r="D713" s="391"/>
      <c r="E713" s="413"/>
      <c r="F713" s="413"/>
      <c r="G713" s="413"/>
      <c r="H713" s="413"/>
      <c r="I713" s="413"/>
      <c r="J713" s="416"/>
      <c r="K713" s="410"/>
      <c r="L713" s="198">
        <v>2015</v>
      </c>
      <c r="M713" s="149"/>
      <c r="N713" s="149"/>
      <c r="O713" s="149"/>
      <c r="P713" s="149"/>
      <c r="Q713" s="149"/>
      <c r="R713" s="149"/>
    </row>
    <row r="714" spans="1:18" ht="15.75">
      <c r="A714" s="402" t="s">
        <v>90</v>
      </c>
      <c r="B714" s="402"/>
      <c r="C714" s="402"/>
      <c r="D714" s="402"/>
      <c r="E714" s="402"/>
      <c r="F714" s="402"/>
      <c r="G714" s="402"/>
      <c r="H714" s="402"/>
      <c r="I714" s="402"/>
      <c r="J714" s="402"/>
      <c r="K714" s="402"/>
      <c r="L714" s="210" t="s">
        <v>25</v>
      </c>
      <c r="M714" s="151">
        <f>M715+M716+M717+M718+M719+M720</f>
        <v>4300</v>
      </c>
      <c r="N714" s="151">
        <f>N715+N716+N717+N718+N719</f>
        <v>3400</v>
      </c>
      <c r="O714" s="151"/>
      <c r="P714" s="151">
        <f>P715+P716+P717+P718+P719+P720</f>
        <v>900</v>
      </c>
      <c r="Q714" s="154"/>
      <c r="R714" s="154"/>
    </row>
    <row r="715" spans="1:18" ht="12.75" customHeight="1">
      <c r="A715" s="193"/>
      <c r="B715" s="193"/>
      <c r="C715" s="193"/>
      <c r="D715" s="193"/>
      <c r="E715" s="193"/>
      <c r="F715" s="193"/>
      <c r="G715" s="193"/>
      <c r="H715" s="193"/>
      <c r="I715" s="193"/>
      <c r="J715" s="193"/>
      <c r="K715" s="241"/>
      <c r="L715" s="210">
        <v>2010</v>
      </c>
      <c r="M715" s="151">
        <f aca="true" t="shared" si="20" ref="M715:N717">M722+M741+M747+M760+M766+M773+M779</f>
        <v>1530</v>
      </c>
      <c r="N715" s="151">
        <f t="shared" si="20"/>
        <v>1080</v>
      </c>
      <c r="O715" s="151"/>
      <c r="P715" s="151">
        <f>P722+P741+P747+P760+P766+P773+P779</f>
        <v>450</v>
      </c>
      <c r="Q715" s="154"/>
      <c r="R715" s="154"/>
    </row>
    <row r="716" spans="1:18" ht="12.75" customHeight="1">
      <c r="A716" s="193"/>
      <c r="B716" s="193"/>
      <c r="C716" s="193"/>
      <c r="D716" s="193"/>
      <c r="E716" s="193"/>
      <c r="F716" s="193"/>
      <c r="G716" s="193"/>
      <c r="H716" s="193"/>
      <c r="I716" s="193"/>
      <c r="J716" s="193"/>
      <c r="K716" s="241"/>
      <c r="L716" s="210">
        <v>2011</v>
      </c>
      <c r="M716" s="151">
        <f t="shared" si="20"/>
        <v>1720</v>
      </c>
      <c r="N716" s="151">
        <f t="shared" si="20"/>
        <v>1270</v>
      </c>
      <c r="O716" s="151"/>
      <c r="P716" s="151">
        <f>P723+P742+P748+P761+P767+P774+P780</f>
        <v>450</v>
      </c>
      <c r="Q716" s="154"/>
      <c r="R716" s="154"/>
    </row>
    <row r="717" spans="1:18" ht="12.75" customHeight="1">
      <c r="A717" s="515" t="s">
        <v>181</v>
      </c>
      <c r="B717" s="193"/>
      <c r="C717" s="193"/>
      <c r="D717" s="193"/>
      <c r="E717" s="193"/>
      <c r="F717" s="193"/>
      <c r="G717" s="193"/>
      <c r="H717" s="193"/>
      <c r="I717" s="193"/>
      <c r="J717" s="193"/>
      <c r="K717" s="241"/>
      <c r="L717" s="210">
        <v>2012</v>
      </c>
      <c r="M717" s="151">
        <f t="shared" si="20"/>
        <v>1050</v>
      </c>
      <c r="N717" s="151">
        <f t="shared" si="20"/>
        <v>1050</v>
      </c>
      <c r="O717" s="151"/>
      <c r="P717" s="151"/>
      <c r="Q717" s="154"/>
      <c r="R717" s="154"/>
    </row>
    <row r="718" spans="1:18" ht="12.75" customHeight="1">
      <c r="A718" s="515"/>
      <c r="B718" s="193"/>
      <c r="C718" s="193"/>
      <c r="D718" s="193"/>
      <c r="E718" s="193"/>
      <c r="F718" s="193"/>
      <c r="G718" s="193"/>
      <c r="H718" s="193"/>
      <c r="I718" s="193"/>
      <c r="J718" s="193"/>
      <c r="K718" s="241"/>
      <c r="L718" s="210">
        <v>2013</v>
      </c>
      <c r="M718" s="151"/>
      <c r="N718" s="151"/>
      <c r="O718" s="151"/>
      <c r="P718" s="151"/>
      <c r="Q718" s="154"/>
      <c r="R718" s="154"/>
    </row>
    <row r="719" spans="1:18" ht="12.75" customHeight="1">
      <c r="A719" s="515"/>
      <c r="B719" s="193"/>
      <c r="C719" s="193"/>
      <c r="D719" s="193"/>
      <c r="E719" s="193"/>
      <c r="F719" s="193"/>
      <c r="G719" s="193"/>
      <c r="H719" s="193"/>
      <c r="I719" s="193"/>
      <c r="J719" s="193"/>
      <c r="K719" s="241"/>
      <c r="L719" s="210">
        <v>2014</v>
      </c>
      <c r="M719" s="151"/>
      <c r="N719" s="151"/>
      <c r="O719" s="151"/>
      <c r="P719" s="151"/>
      <c r="Q719" s="154"/>
      <c r="R719" s="154"/>
    </row>
    <row r="720" spans="1:18" ht="12.75" customHeight="1">
      <c r="A720" s="515"/>
      <c r="B720" s="193"/>
      <c r="C720" s="193"/>
      <c r="D720" s="193"/>
      <c r="E720" s="193"/>
      <c r="F720" s="193"/>
      <c r="G720" s="193"/>
      <c r="H720" s="193"/>
      <c r="I720" s="193"/>
      <c r="J720" s="193"/>
      <c r="K720" s="241"/>
      <c r="L720" s="210">
        <v>2015</v>
      </c>
      <c r="M720" s="151"/>
      <c r="N720" s="151"/>
      <c r="O720" s="151"/>
      <c r="P720" s="151"/>
      <c r="Q720" s="154"/>
      <c r="R720" s="154"/>
    </row>
    <row r="721" spans="1:18" ht="0.75" customHeight="1">
      <c r="A721" s="516"/>
      <c r="B721" s="14"/>
      <c r="C721" s="12"/>
      <c r="D721" s="12"/>
      <c r="E721" s="12"/>
      <c r="F721" s="12"/>
      <c r="G721" s="12"/>
      <c r="H721" s="12"/>
      <c r="I721" s="12"/>
      <c r="J721" s="81"/>
      <c r="K721" s="82"/>
      <c r="L721" s="13"/>
      <c r="M721" s="165"/>
      <c r="N721" s="165"/>
      <c r="O721" s="165"/>
      <c r="P721" s="165"/>
      <c r="Q721" s="165"/>
      <c r="R721" s="165"/>
    </row>
    <row r="722" spans="1:18" ht="12.75" customHeight="1">
      <c r="A722" s="271" t="s">
        <v>91</v>
      </c>
      <c r="B722" s="279" t="s">
        <v>14</v>
      </c>
      <c r="C722" s="311">
        <v>1.6</v>
      </c>
      <c r="D722" s="311">
        <v>1.3</v>
      </c>
      <c r="E722" s="311">
        <v>1.3</v>
      </c>
      <c r="F722" s="311"/>
      <c r="G722" s="311"/>
      <c r="H722" s="311"/>
      <c r="I722" s="311"/>
      <c r="J722" s="270" t="s">
        <v>279</v>
      </c>
      <c r="K722" s="408" t="s">
        <v>236</v>
      </c>
      <c r="L722" s="5">
        <v>2010</v>
      </c>
      <c r="M722" s="154">
        <v>220</v>
      </c>
      <c r="N722" s="154">
        <v>220</v>
      </c>
      <c r="O722" s="154"/>
      <c r="P722" s="154"/>
      <c r="Q722" s="154"/>
      <c r="R722" s="154"/>
    </row>
    <row r="723" spans="1:18" ht="12.75">
      <c r="A723" s="271"/>
      <c r="B723" s="279"/>
      <c r="C723" s="311"/>
      <c r="D723" s="311"/>
      <c r="E723" s="311"/>
      <c r="F723" s="311"/>
      <c r="G723" s="311"/>
      <c r="H723" s="311"/>
      <c r="I723" s="311"/>
      <c r="J723" s="270"/>
      <c r="K723" s="409"/>
      <c r="L723" s="5">
        <v>2011</v>
      </c>
      <c r="M723" s="154">
        <v>220</v>
      </c>
      <c r="N723" s="154">
        <v>220</v>
      </c>
      <c r="O723" s="154"/>
      <c r="P723" s="154"/>
      <c r="Q723" s="154"/>
      <c r="R723" s="154"/>
    </row>
    <row r="724" spans="1:18" ht="12.75">
      <c r="A724" s="271"/>
      <c r="B724" s="279"/>
      <c r="C724" s="311"/>
      <c r="D724" s="311"/>
      <c r="E724" s="311"/>
      <c r="F724" s="311"/>
      <c r="G724" s="311"/>
      <c r="H724" s="311"/>
      <c r="I724" s="311"/>
      <c r="J724" s="270"/>
      <c r="K724" s="409"/>
      <c r="L724" s="5">
        <v>2012</v>
      </c>
      <c r="M724" s="154"/>
      <c r="N724" s="154"/>
      <c r="O724" s="154"/>
      <c r="P724" s="154"/>
      <c r="Q724" s="154"/>
      <c r="R724" s="154"/>
    </row>
    <row r="725" spans="1:18" ht="12.75">
      <c r="A725" s="271"/>
      <c r="B725" s="279"/>
      <c r="C725" s="311"/>
      <c r="D725" s="311"/>
      <c r="E725" s="311"/>
      <c r="F725" s="311"/>
      <c r="G725" s="311"/>
      <c r="H725" s="311"/>
      <c r="I725" s="311"/>
      <c r="J725" s="270"/>
      <c r="K725" s="409"/>
      <c r="L725" s="5">
        <v>2013</v>
      </c>
      <c r="M725" s="154"/>
      <c r="N725" s="154"/>
      <c r="O725" s="154"/>
      <c r="P725" s="154"/>
      <c r="Q725" s="154"/>
      <c r="R725" s="154"/>
    </row>
    <row r="726" spans="1:18" ht="12.75">
      <c r="A726" s="271"/>
      <c r="B726" s="279"/>
      <c r="C726" s="311"/>
      <c r="D726" s="311"/>
      <c r="E726" s="311"/>
      <c r="F726" s="311"/>
      <c r="G726" s="311"/>
      <c r="H726" s="311"/>
      <c r="I726" s="311"/>
      <c r="J726" s="270"/>
      <c r="K726" s="409"/>
      <c r="L726" s="5">
        <v>2014</v>
      </c>
      <c r="M726" s="154"/>
      <c r="N726" s="154"/>
      <c r="O726" s="154"/>
      <c r="P726" s="154"/>
      <c r="Q726" s="154"/>
      <c r="R726" s="154"/>
    </row>
    <row r="727" spans="1:18" ht="12.75">
      <c r="A727" s="271"/>
      <c r="B727" s="279"/>
      <c r="C727" s="311"/>
      <c r="D727" s="311"/>
      <c r="E727" s="311"/>
      <c r="F727" s="311"/>
      <c r="G727" s="311"/>
      <c r="H727" s="311"/>
      <c r="I727" s="311"/>
      <c r="J727" s="270"/>
      <c r="K727" s="410"/>
      <c r="L727" s="5">
        <v>2015</v>
      </c>
      <c r="M727" s="154"/>
      <c r="N727" s="154"/>
      <c r="O727" s="154"/>
      <c r="P727" s="154"/>
      <c r="Q727" s="154"/>
      <c r="R727" s="154"/>
    </row>
    <row r="728" spans="1:18" ht="12.75" customHeight="1">
      <c r="A728" s="271" t="s">
        <v>92</v>
      </c>
      <c r="B728" s="279" t="s">
        <v>14</v>
      </c>
      <c r="C728" s="311">
        <v>0.08</v>
      </c>
      <c r="D728" s="311"/>
      <c r="E728" s="311">
        <v>0.08</v>
      </c>
      <c r="F728" s="311"/>
      <c r="G728" s="311"/>
      <c r="H728" s="311"/>
      <c r="I728" s="311"/>
      <c r="J728" s="270" t="s">
        <v>93</v>
      </c>
      <c r="K728" s="408" t="s">
        <v>236</v>
      </c>
      <c r="L728" s="5">
        <v>2010</v>
      </c>
      <c r="M728" s="154"/>
      <c r="N728" s="154"/>
      <c r="O728" s="154"/>
      <c r="P728" s="154"/>
      <c r="Q728" s="154"/>
      <c r="R728" s="154"/>
    </row>
    <row r="729" spans="1:18" ht="12.75">
      <c r="A729" s="271"/>
      <c r="B729" s="279"/>
      <c r="C729" s="311"/>
      <c r="D729" s="311"/>
      <c r="E729" s="311"/>
      <c r="F729" s="311"/>
      <c r="G729" s="311"/>
      <c r="H729" s="311"/>
      <c r="I729" s="311"/>
      <c r="J729" s="270"/>
      <c r="K729" s="409"/>
      <c r="L729" s="5">
        <v>2011</v>
      </c>
      <c r="M729" s="154">
        <v>24</v>
      </c>
      <c r="N729" s="154">
        <v>24</v>
      </c>
      <c r="O729" s="154"/>
      <c r="P729" s="154"/>
      <c r="Q729" s="154"/>
      <c r="R729" s="154"/>
    </row>
    <row r="730" spans="1:18" ht="12.75">
      <c r="A730" s="271"/>
      <c r="B730" s="279"/>
      <c r="C730" s="311"/>
      <c r="D730" s="311"/>
      <c r="E730" s="311"/>
      <c r="F730" s="311"/>
      <c r="G730" s="311"/>
      <c r="H730" s="311"/>
      <c r="I730" s="311"/>
      <c r="J730" s="270"/>
      <c r="K730" s="409"/>
      <c r="L730" s="5">
        <v>2012</v>
      </c>
      <c r="M730" s="154"/>
      <c r="N730" s="154"/>
      <c r="O730" s="154"/>
      <c r="P730" s="154"/>
      <c r="Q730" s="154"/>
      <c r="R730" s="154"/>
    </row>
    <row r="731" spans="1:18" ht="12.75">
      <c r="A731" s="271"/>
      <c r="B731" s="279"/>
      <c r="C731" s="311"/>
      <c r="D731" s="311"/>
      <c r="E731" s="311"/>
      <c r="F731" s="311"/>
      <c r="G731" s="311"/>
      <c r="H731" s="311"/>
      <c r="I731" s="311"/>
      <c r="J731" s="270"/>
      <c r="K731" s="409"/>
      <c r="L731" s="5">
        <v>2013</v>
      </c>
      <c r="M731" s="154"/>
      <c r="N731" s="154"/>
      <c r="O731" s="154"/>
      <c r="P731" s="154"/>
      <c r="Q731" s="154"/>
      <c r="R731" s="154"/>
    </row>
    <row r="732" spans="1:18" ht="12.75">
      <c r="A732" s="271"/>
      <c r="B732" s="279"/>
      <c r="C732" s="311"/>
      <c r="D732" s="311"/>
      <c r="E732" s="311"/>
      <c r="F732" s="311"/>
      <c r="G732" s="311"/>
      <c r="H732" s="311"/>
      <c r="I732" s="311"/>
      <c r="J732" s="270"/>
      <c r="K732" s="409"/>
      <c r="L732" s="5">
        <v>2014</v>
      </c>
      <c r="M732" s="154"/>
      <c r="N732" s="154"/>
      <c r="O732" s="154"/>
      <c r="P732" s="154"/>
      <c r="Q732" s="154"/>
      <c r="R732" s="154"/>
    </row>
    <row r="733" spans="1:18" ht="35.25" customHeight="1">
      <c r="A733" s="271"/>
      <c r="B733" s="279"/>
      <c r="C733" s="311"/>
      <c r="D733" s="311"/>
      <c r="E733" s="311"/>
      <c r="F733" s="311"/>
      <c r="G733" s="311"/>
      <c r="H733" s="311"/>
      <c r="I733" s="311"/>
      <c r="J733" s="270"/>
      <c r="K733" s="410"/>
      <c r="L733" s="5">
        <v>2015</v>
      </c>
      <c r="M733" s="154"/>
      <c r="N733" s="154"/>
      <c r="O733" s="154"/>
      <c r="P733" s="154"/>
      <c r="Q733" s="154"/>
      <c r="R733" s="154"/>
    </row>
    <row r="734" spans="1:18" ht="12.75" customHeight="1">
      <c r="A734" s="271" t="s">
        <v>94</v>
      </c>
      <c r="B734" s="279" t="s">
        <v>14</v>
      </c>
      <c r="C734" s="311">
        <v>4.7</v>
      </c>
      <c r="D734" s="311"/>
      <c r="E734" s="311">
        <v>1.6</v>
      </c>
      <c r="F734" s="311">
        <v>1.6</v>
      </c>
      <c r="G734" s="311">
        <v>1.5</v>
      </c>
      <c r="H734" s="311"/>
      <c r="I734" s="311"/>
      <c r="J734" s="270" t="s">
        <v>279</v>
      </c>
      <c r="K734" s="408" t="s">
        <v>236</v>
      </c>
      <c r="L734" s="5">
        <v>2010</v>
      </c>
      <c r="M734" s="154"/>
      <c r="N734" s="154"/>
      <c r="O734" s="154"/>
      <c r="P734" s="154"/>
      <c r="Q734" s="154"/>
      <c r="R734" s="154"/>
    </row>
    <row r="735" spans="1:18" ht="12.75">
      <c r="A735" s="271"/>
      <c r="B735" s="279"/>
      <c r="C735" s="311"/>
      <c r="D735" s="311"/>
      <c r="E735" s="311"/>
      <c r="F735" s="311"/>
      <c r="G735" s="311"/>
      <c r="H735" s="311"/>
      <c r="I735" s="311"/>
      <c r="J735" s="270"/>
      <c r="K735" s="409"/>
      <c r="L735" s="5">
        <v>2011</v>
      </c>
      <c r="M735" s="154">
        <v>315</v>
      </c>
      <c r="N735" s="154">
        <v>315</v>
      </c>
      <c r="O735" s="154"/>
      <c r="P735" s="154"/>
      <c r="Q735" s="154"/>
      <c r="R735" s="154"/>
    </row>
    <row r="736" spans="1:18" ht="12.75">
      <c r="A736" s="271"/>
      <c r="B736" s="279"/>
      <c r="C736" s="311"/>
      <c r="D736" s="311"/>
      <c r="E736" s="311"/>
      <c r="F736" s="311"/>
      <c r="G736" s="311"/>
      <c r="H736" s="311"/>
      <c r="I736" s="311"/>
      <c r="J736" s="270"/>
      <c r="K736" s="409"/>
      <c r="L736" s="5">
        <v>2012</v>
      </c>
      <c r="M736" s="154">
        <v>315</v>
      </c>
      <c r="N736" s="154">
        <v>315</v>
      </c>
      <c r="O736" s="154"/>
      <c r="P736" s="154"/>
      <c r="Q736" s="154"/>
      <c r="R736" s="154"/>
    </row>
    <row r="737" spans="1:18" ht="12.75">
      <c r="A737" s="271"/>
      <c r="B737" s="279"/>
      <c r="C737" s="311"/>
      <c r="D737" s="311"/>
      <c r="E737" s="311"/>
      <c r="F737" s="311"/>
      <c r="G737" s="311"/>
      <c r="H737" s="311"/>
      <c r="I737" s="311"/>
      <c r="J737" s="270"/>
      <c r="K737" s="409"/>
      <c r="L737" s="5">
        <v>2013</v>
      </c>
      <c r="M737" s="154">
        <v>315</v>
      </c>
      <c r="N737" s="154">
        <v>315</v>
      </c>
      <c r="O737" s="154"/>
      <c r="P737" s="154"/>
      <c r="Q737" s="154"/>
      <c r="R737" s="154"/>
    </row>
    <row r="738" spans="1:18" ht="12.75">
      <c r="A738" s="271"/>
      <c r="B738" s="279"/>
      <c r="C738" s="311"/>
      <c r="D738" s="311"/>
      <c r="E738" s="311"/>
      <c r="F738" s="311"/>
      <c r="G738" s="311"/>
      <c r="H738" s="311"/>
      <c r="I738" s="311"/>
      <c r="J738" s="270"/>
      <c r="K738" s="409"/>
      <c r="L738" s="5">
        <v>2014</v>
      </c>
      <c r="M738" s="154"/>
      <c r="N738" s="154"/>
      <c r="O738" s="154"/>
      <c r="P738" s="154"/>
      <c r="Q738" s="154"/>
      <c r="R738" s="154"/>
    </row>
    <row r="739" spans="1:18" ht="12.75" customHeight="1">
      <c r="A739" s="271"/>
      <c r="B739" s="279"/>
      <c r="C739" s="311"/>
      <c r="D739" s="311"/>
      <c r="E739" s="311"/>
      <c r="F739" s="311"/>
      <c r="G739" s="311"/>
      <c r="H739" s="311"/>
      <c r="I739" s="311"/>
      <c r="J739" s="270"/>
      <c r="K739" s="410"/>
      <c r="L739" s="5">
        <v>2015</v>
      </c>
      <c r="M739" s="154"/>
      <c r="N739" s="154"/>
      <c r="O739" s="154"/>
      <c r="P739" s="154"/>
      <c r="Q739" s="154"/>
      <c r="R739" s="154"/>
    </row>
    <row r="740" spans="1:18" ht="54.75" customHeight="1">
      <c r="A740" s="16" t="s">
        <v>183</v>
      </c>
      <c r="B740" s="14"/>
      <c r="C740" s="12"/>
      <c r="D740" s="12"/>
      <c r="E740" s="12"/>
      <c r="F740" s="12"/>
      <c r="G740" s="12"/>
      <c r="H740" s="12"/>
      <c r="I740" s="12"/>
      <c r="J740" s="82"/>
      <c r="K740" s="82"/>
      <c r="L740" s="13"/>
      <c r="M740" s="165"/>
      <c r="N740" s="165"/>
      <c r="O740" s="165"/>
      <c r="P740" s="165"/>
      <c r="Q740" s="165"/>
      <c r="R740" s="165"/>
    </row>
    <row r="741" spans="1:18" ht="12.75" customHeight="1">
      <c r="A741" s="271" t="s">
        <v>95</v>
      </c>
      <c r="B741" s="279" t="s">
        <v>14</v>
      </c>
      <c r="C741" s="311">
        <v>1</v>
      </c>
      <c r="D741" s="311">
        <v>0.3</v>
      </c>
      <c r="E741" s="311">
        <v>0.4</v>
      </c>
      <c r="F741" s="311">
        <v>0.4</v>
      </c>
      <c r="G741" s="311"/>
      <c r="H741" s="311"/>
      <c r="I741" s="311"/>
      <c r="J741" s="304" t="s">
        <v>280</v>
      </c>
      <c r="K741" s="408" t="s">
        <v>236</v>
      </c>
      <c r="L741" s="5">
        <v>2010</v>
      </c>
      <c r="M741" s="154">
        <v>100</v>
      </c>
      <c r="N741" s="154">
        <v>100</v>
      </c>
      <c r="O741" s="154"/>
      <c r="P741" s="154"/>
      <c r="Q741" s="154"/>
      <c r="R741" s="154"/>
    </row>
    <row r="742" spans="1:18" ht="12.75">
      <c r="A742" s="271"/>
      <c r="B742" s="279"/>
      <c r="C742" s="311"/>
      <c r="D742" s="311"/>
      <c r="E742" s="311"/>
      <c r="F742" s="311"/>
      <c r="G742" s="311"/>
      <c r="H742" s="311"/>
      <c r="I742" s="311"/>
      <c r="J742" s="304"/>
      <c r="K742" s="409"/>
      <c r="L742" s="5">
        <v>2011</v>
      </c>
      <c r="M742" s="154">
        <v>200</v>
      </c>
      <c r="N742" s="154">
        <v>200</v>
      </c>
      <c r="O742" s="154"/>
      <c r="P742" s="154"/>
      <c r="Q742" s="154"/>
      <c r="R742" s="154"/>
    </row>
    <row r="743" spans="1:18" ht="12.75">
      <c r="A743" s="271"/>
      <c r="B743" s="279"/>
      <c r="C743" s="311"/>
      <c r="D743" s="311"/>
      <c r="E743" s="311"/>
      <c r="F743" s="311"/>
      <c r="G743" s="311"/>
      <c r="H743" s="311"/>
      <c r="I743" s="311"/>
      <c r="J743" s="304"/>
      <c r="K743" s="409"/>
      <c r="L743" s="5">
        <v>2012</v>
      </c>
      <c r="M743" s="154">
        <v>200</v>
      </c>
      <c r="N743" s="154">
        <v>200</v>
      </c>
      <c r="O743" s="154"/>
      <c r="P743" s="154"/>
      <c r="Q743" s="154"/>
      <c r="R743" s="154"/>
    </row>
    <row r="744" spans="1:18" ht="12.75">
      <c r="A744" s="271"/>
      <c r="B744" s="279"/>
      <c r="C744" s="311"/>
      <c r="D744" s="311"/>
      <c r="E744" s="311"/>
      <c r="F744" s="311"/>
      <c r="G744" s="311"/>
      <c r="H744" s="311"/>
      <c r="I744" s="311"/>
      <c r="J744" s="304"/>
      <c r="K744" s="409"/>
      <c r="L744" s="5">
        <v>2013</v>
      </c>
      <c r="M744" s="154"/>
      <c r="N744" s="154"/>
      <c r="O744" s="154"/>
      <c r="P744" s="154"/>
      <c r="Q744" s="154"/>
      <c r="R744" s="154"/>
    </row>
    <row r="745" spans="1:18" ht="12.75">
      <c r="A745" s="271"/>
      <c r="B745" s="279"/>
      <c r="C745" s="311"/>
      <c r="D745" s="311"/>
      <c r="E745" s="311"/>
      <c r="F745" s="311"/>
      <c r="G745" s="311"/>
      <c r="H745" s="311"/>
      <c r="I745" s="311"/>
      <c r="J745" s="304"/>
      <c r="K745" s="409"/>
      <c r="L745" s="5">
        <v>2014</v>
      </c>
      <c r="M745" s="154"/>
      <c r="N745" s="154"/>
      <c r="O745" s="154"/>
      <c r="P745" s="154"/>
      <c r="Q745" s="154"/>
      <c r="R745" s="154"/>
    </row>
    <row r="746" spans="1:18" ht="13.5" customHeight="1">
      <c r="A746" s="271"/>
      <c r="B746" s="279"/>
      <c r="C746" s="311"/>
      <c r="D746" s="311"/>
      <c r="E746" s="311"/>
      <c r="F746" s="311"/>
      <c r="G746" s="311"/>
      <c r="H746" s="311"/>
      <c r="I746" s="311"/>
      <c r="J746" s="304"/>
      <c r="K746" s="410"/>
      <c r="L746" s="5">
        <v>2015</v>
      </c>
      <c r="M746" s="154"/>
      <c r="N746" s="154"/>
      <c r="O746" s="154"/>
      <c r="P746" s="154"/>
      <c r="Q746" s="154"/>
      <c r="R746" s="154"/>
    </row>
    <row r="747" spans="1:18" ht="19.5" customHeight="1">
      <c r="A747" s="271" t="s">
        <v>96</v>
      </c>
      <c r="B747" s="343" t="s">
        <v>14</v>
      </c>
      <c r="C747" s="311">
        <v>1</v>
      </c>
      <c r="D747" s="311">
        <v>1</v>
      </c>
      <c r="E747" s="311"/>
      <c r="F747" s="311"/>
      <c r="G747" s="311"/>
      <c r="H747" s="311"/>
      <c r="I747" s="311"/>
      <c r="J747" s="280" t="s">
        <v>280</v>
      </c>
      <c r="K747" s="408" t="s">
        <v>236</v>
      </c>
      <c r="L747" s="5">
        <v>2010</v>
      </c>
      <c r="M747" s="154">
        <v>160</v>
      </c>
      <c r="N747" s="154">
        <v>160</v>
      </c>
      <c r="O747" s="154"/>
      <c r="P747" s="154"/>
      <c r="Q747" s="154"/>
      <c r="R747" s="154"/>
    </row>
    <row r="748" spans="1:18" ht="19.5" customHeight="1">
      <c r="A748" s="271"/>
      <c r="B748" s="344"/>
      <c r="C748" s="311"/>
      <c r="D748" s="311"/>
      <c r="E748" s="311"/>
      <c r="F748" s="311"/>
      <c r="G748" s="311"/>
      <c r="H748" s="311"/>
      <c r="I748" s="311"/>
      <c r="J748" s="273"/>
      <c r="K748" s="409"/>
      <c r="L748" s="5">
        <v>2011</v>
      </c>
      <c r="M748" s="154">
        <v>150</v>
      </c>
      <c r="N748" s="154">
        <v>150</v>
      </c>
      <c r="O748" s="154"/>
      <c r="P748" s="154"/>
      <c r="Q748" s="154"/>
      <c r="R748" s="154"/>
    </row>
    <row r="749" spans="1:18" ht="19.5" customHeight="1">
      <c r="A749" s="271"/>
      <c r="B749" s="344"/>
      <c r="C749" s="311"/>
      <c r="D749" s="311"/>
      <c r="E749" s="311"/>
      <c r="F749" s="311"/>
      <c r="G749" s="311"/>
      <c r="H749" s="311"/>
      <c r="I749" s="311"/>
      <c r="J749" s="273"/>
      <c r="K749" s="409"/>
      <c r="L749" s="5">
        <v>2012</v>
      </c>
      <c r="M749" s="154">
        <v>150</v>
      </c>
      <c r="N749" s="154">
        <v>150</v>
      </c>
      <c r="O749" s="154"/>
      <c r="P749" s="154"/>
      <c r="Q749" s="154"/>
      <c r="R749" s="154"/>
    </row>
    <row r="750" spans="1:18" ht="19.5" customHeight="1">
      <c r="A750" s="271"/>
      <c r="B750" s="344"/>
      <c r="C750" s="311"/>
      <c r="D750" s="311"/>
      <c r="E750" s="311"/>
      <c r="F750" s="311"/>
      <c r="G750" s="311"/>
      <c r="H750" s="311"/>
      <c r="I750" s="311"/>
      <c r="J750" s="273"/>
      <c r="K750" s="409"/>
      <c r="L750" s="5">
        <v>2013</v>
      </c>
      <c r="M750" s="154"/>
      <c r="N750" s="154"/>
      <c r="O750" s="154"/>
      <c r="P750" s="154"/>
      <c r="Q750" s="154"/>
      <c r="R750" s="154"/>
    </row>
    <row r="751" spans="1:18" ht="19.5" customHeight="1">
      <c r="A751" s="271"/>
      <c r="B751" s="344"/>
      <c r="C751" s="311"/>
      <c r="D751" s="311"/>
      <c r="E751" s="311"/>
      <c r="F751" s="311"/>
      <c r="G751" s="311"/>
      <c r="H751" s="311"/>
      <c r="I751" s="311"/>
      <c r="J751" s="273"/>
      <c r="K751" s="409"/>
      <c r="L751" s="5">
        <v>2014</v>
      </c>
      <c r="M751" s="154"/>
      <c r="N751" s="154"/>
      <c r="O751" s="154"/>
      <c r="P751" s="154"/>
      <c r="Q751" s="154"/>
      <c r="R751" s="154"/>
    </row>
    <row r="752" spans="1:18" ht="19.5" customHeight="1">
      <c r="A752" s="271"/>
      <c r="B752" s="345"/>
      <c r="C752" s="311"/>
      <c r="D752" s="311"/>
      <c r="E752" s="311"/>
      <c r="F752" s="311"/>
      <c r="G752" s="311"/>
      <c r="H752" s="311"/>
      <c r="I752" s="311"/>
      <c r="J752" s="274"/>
      <c r="K752" s="410"/>
      <c r="L752" s="5">
        <v>2015</v>
      </c>
      <c r="M752" s="154"/>
      <c r="N752" s="154"/>
      <c r="O752" s="154"/>
      <c r="P752" s="154"/>
      <c r="Q752" s="154"/>
      <c r="R752" s="154"/>
    </row>
    <row r="753" spans="1:18" ht="19.5" customHeight="1">
      <c r="A753" s="271" t="s">
        <v>97</v>
      </c>
      <c r="B753" s="279" t="s">
        <v>14</v>
      </c>
      <c r="C753" s="311">
        <v>5.5</v>
      </c>
      <c r="D753" s="311">
        <v>1.1</v>
      </c>
      <c r="E753" s="311">
        <v>1.1</v>
      </c>
      <c r="F753" s="311">
        <v>1.1</v>
      </c>
      <c r="G753" s="311">
        <v>1.1</v>
      </c>
      <c r="H753" s="311">
        <v>1.1</v>
      </c>
      <c r="I753" s="311"/>
      <c r="J753" s="304" t="s">
        <v>280</v>
      </c>
      <c r="K753" s="408" t="s">
        <v>236</v>
      </c>
      <c r="L753" s="5">
        <v>2010</v>
      </c>
      <c r="M753" s="154">
        <v>720</v>
      </c>
      <c r="N753" s="154">
        <v>720</v>
      </c>
      <c r="O753" s="154"/>
      <c r="P753" s="154"/>
      <c r="Q753" s="154"/>
      <c r="R753" s="154"/>
    </row>
    <row r="754" spans="1:18" ht="19.5" customHeight="1">
      <c r="A754" s="271"/>
      <c r="B754" s="279"/>
      <c r="C754" s="311"/>
      <c r="D754" s="311"/>
      <c r="E754" s="311"/>
      <c r="F754" s="311"/>
      <c r="G754" s="311"/>
      <c r="H754" s="311"/>
      <c r="I754" s="311"/>
      <c r="J754" s="304"/>
      <c r="K754" s="409"/>
      <c r="L754" s="5">
        <v>2011</v>
      </c>
      <c r="M754" s="154">
        <v>720</v>
      </c>
      <c r="N754" s="154">
        <v>720</v>
      </c>
      <c r="O754" s="154"/>
      <c r="P754" s="154"/>
      <c r="Q754" s="154"/>
      <c r="R754" s="154"/>
    </row>
    <row r="755" spans="1:18" ht="19.5" customHeight="1">
      <c r="A755" s="271"/>
      <c r="B755" s="279"/>
      <c r="C755" s="311"/>
      <c r="D755" s="311"/>
      <c r="E755" s="311"/>
      <c r="F755" s="311"/>
      <c r="G755" s="311"/>
      <c r="H755" s="311"/>
      <c r="I755" s="311"/>
      <c r="J755" s="304"/>
      <c r="K755" s="409"/>
      <c r="L755" s="5">
        <v>2012</v>
      </c>
      <c r="M755" s="154">
        <v>720</v>
      </c>
      <c r="N755" s="154">
        <v>720</v>
      </c>
      <c r="O755" s="154"/>
      <c r="P755" s="154"/>
      <c r="Q755" s="154"/>
      <c r="R755" s="154"/>
    </row>
    <row r="756" spans="1:18" ht="19.5" customHeight="1">
      <c r="A756" s="271"/>
      <c r="B756" s="279"/>
      <c r="C756" s="311"/>
      <c r="D756" s="311"/>
      <c r="E756" s="311"/>
      <c r="F756" s="311"/>
      <c r="G756" s="311"/>
      <c r="H756" s="311"/>
      <c r="I756" s="311"/>
      <c r="J756" s="304"/>
      <c r="K756" s="409"/>
      <c r="L756" s="5">
        <v>2013</v>
      </c>
      <c r="M756" s="154">
        <v>720</v>
      </c>
      <c r="N756" s="154">
        <v>720</v>
      </c>
      <c r="O756" s="154"/>
      <c r="P756" s="154"/>
      <c r="Q756" s="154"/>
      <c r="R756" s="154"/>
    </row>
    <row r="757" spans="1:18" ht="19.5" customHeight="1">
      <c r="A757" s="271"/>
      <c r="B757" s="279"/>
      <c r="C757" s="311"/>
      <c r="D757" s="311"/>
      <c r="E757" s="311"/>
      <c r="F757" s="311"/>
      <c r="G757" s="311"/>
      <c r="H757" s="311"/>
      <c r="I757" s="311"/>
      <c r="J757" s="304"/>
      <c r="K757" s="409"/>
      <c r="L757" s="5">
        <v>2014</v>
      </c>
      <c r="M757" s="154">
        <v>720</v>
      </c>
      <c r="N757" s="154">
        <v>720</v>
      </c>
      <c r="O757" s="154"/>
      <c r="P757" s="154"/>
      <c r="Q757" s="154"/>
      <c r="R757" s="154"/>
    </row>
    <row r="758" spans="1:18" ht="19.5" customHeight="1">
      <c r="A758" s="271"/>
      <c r="B758" s="279"/>
      <c r="C758" s="311"/>
      <c r="D758" s="311"/>
      <c r="E758" s="311"/>
      <c r="F758" s="311"/>
      <c r="G758" s="311"/>
      <c r="H758" s="311"/>
      <c r="I758" s="311"/>
      <c r="J758" s="304"/>
      <c r="K758" s="410"/>
      <c r="L758" s="5">
        <v>2015</v>
      </c>
      <c r="M758" s="154"/>
      <c r="N758" s="154"/>
      <c r="O758" s="154"/>
      <c r="P758" s="154"/>
      <c r="Q758" s="154"/>
      <c r="R758" s="154"/>
    </row>
    <row r="759" spans="1:18" ht="76.5" customHeight="1">
      <c r="A759" s="17" t="s">
        <v>82</v>
      </c>
      <c r="B759" s="14"/>
      <c r="C759" s="12"/>
      <c r="D759" s="12"/>
      <c r="E759" s="12"/>
      <c r="F759" s="12"/>
      <c r="G759" s="12"/>
      <c r="H759" s="12"/>
      <c r="I759" s="12"/>
      <c r="J759" s="81"/>
      <c r="K759" s="82"/>
      <c r="L759" s="13"/>
      <c r="M759" s="165"/>
      <c r="N759" s="165"/>
      <c r="O759" s="165"/>
      <c r="P759" s="165"/>
      <c r="Q759" s="165"/>
      <c r="R759" s="165"/>
    </row>
    <row r="760" spans="1:18" ht="19.5" customHeight="1">
      <c r="A760" s="406" t="s">
        <v>98</v>
      </c>
      <c r="B760" s="376" t="s">
        <v>21</v>
      </c>
      <c r="C760" s="349">
        <v>1</v>
      </c>
      <c r="D760" s="349"/>
      <c r="E760" s="349"/>
      <c r="F760" s="349">
        <v>1</v>
      </c>
      <c r="G760" s="349"/>
      <c r="H760" s="349"/>
      <c r="I760" s="349"/>
      <c r="J760" s="302" t="s">
        <v>275</v>
      </c>
      <c r="K760" s="408" t="s">
        <v>236</v>
      </c>
      <c r="L760" s="224">
        <v>2010</v>
      </c>
      <c r="M760" s="114">
        <v>300</v>
      </c>
      <c r="N760" s="114">
        <v>300</v>
      </c>
      <c r="O760" s="114"/>
      <c r="P760" s="114"/>
      <c r="Q760" s="114"/>
      <c r="R760" s="114"/>
    </row>
    <row r="761" spans="1:18" ht="19.5" customHeight="1">
      <c r="A761" s="406"/>
      <c r="B761" s="376"/>
      <c r="C761" s="349"/>
      <c r="D761" s="349"/>
      <c r="E761" s="349"/>
      <c r="F761" s="349"/>
      <c r="G761" s="349"/>
      <c r="H761" s="349"/>
      <c r="I761" s="349"/>
      <c r="J761" s="302"/>
      <c r="K761" s="409"/>
      <c r="L761" s="224">
        <v>2011</v>
      </c>
      <c r="M761" s="114">
        <v>350</v>
      </c>
      <c r="N761" s="114">
        <v>350</v>
      </c>
      <c r="O761" s="114"/>
      <c r="P761" s="114"/>
      <c r="Q761" s="114"/>
      <c r="R761" s="114"/>
    </row>
    <row r="762" spans="1:18" ht="19.5" customHeight="1">
      <c r="A762" s="406"/>
      <c r="B762" s="376"/>
      <c r="C762" s="349"/>
      <c r="D762" s="349"/>
      <c r="E762" s="349"/>
      <c r="F762" s="349"/>
      <c r="G762" s="349"/>
      <c r="H762" s="349"/>
      <c r="I762" s="349"/>
      <c r="J762" s="302"/>
      <c r="K762" s="409"/>
      <c r="L762" s="224">
        <v>2012</v>
      </c>
      <c r="M762" s="114">
        <v>350</v>
      </c>
      <c r="N762" s="114">
        <v>350</v>
      </c>
      <c r="O762" s="114"/>
      <c r="P762" s="114"/>
      <c r="Q762" s="114"/>
      <c r="R762" s="114"/>
    </row>
    <row r="763" spans="1:18" ht="19.5" customHeight="1">
      <c r="A763" s="406"/>
      <c r="B763" s="376"/>
      <c r="C763" s="349"/>
      <c r="D763" s="349"/>
      <c r="E763" s="349"/>
      <c r="F763" s="349"/>
      <c r="G763" s="349"/>
      <c r="H763" s="349"/>
      <c r="I763" s="349"/>
      <c r="J763" s="302"/>
      <c r="K763" s="409"/>
      <c r="L763" s="224">
        <v>2013</v>
      </c>
      <c r="M763" s="114"/>
      <c r="N763" s="114"/>
      <c r="O763" s="114"/>
      <c r="P763" s="114"/>
      <c r="Q763" s="114"/>
      <c r="R763" s="114"/>
    </row>
    <row r="764" spans="1:18" ht="19.5" customHeight="1">
      <c r="A764" s="406"/>
      <c r="B764" s="376"/>
      <c r="C764" s="349"/>
      <c r="D764" s="349"/>
      <c r="E764" s="349"/>
      <c r="F764" s="349"/>
      <c r="G764" s="349"/>
      <c r="H764" s="349"/>
      <c r="I764" s="349"/>
      <c r="J764" s="302"/>
      <c r="K764" s="409"/>
      <c r="L764" s="224">
        <v>2014</v>
      </c>
      <c r="M764" s="114"/>
      <c r="N764" s="114"/>
      <c r="O764" s="114"/>
      <c r="P764" s="114"/>
      <c r="Q764" s="114"/>
      <c r="R764" s="114"/>
    </row>
    <row r="765" spans="1:18" ht="19.5" customHeight="1">
      <c r="A765" s="406"/>
      <c r="B765" s="376"/>
      <c r="C765" s="349"/>
      <c r="D765" s="349"/>
      <c r="E765" s="349"/>
      <c r="F765" s="349"/>
      <c r="G765" s="349"/>
      <c r="H765" s="349"/>
      <c r="I765" s="349"/>
      <c r="J765" s="302"/>
      <c r="K765" s="410"/>
      <c r="L765" s="224">
        <v>2015</v>
      </c>
      <c r="M765" s="114"/>
      <c r="N765" s="114"/>
      <c r="O765" s="114"/>
      <c r="P765" s="114"/>
      <c r="Q765" s="114"/>
      <c r="R765" s="114"/>
    </row>
    <row r="766" spans="1:18" ht="19.5" customHeight="1">
      <c r="A766" s="406" t="s">
        <v>99</v>
      </c>
      <c r="B766" s="376" t="s">
        <v>21</v>
      </c>
      <c r="C766" s="349">
        <v>1</v>
      </c>
      <c r="D766" s="349"/>
      <c r="E766" s="349"/>
      <c r="F766" s="349">
        <v>1</v>
      </c>
      <c r="G766" s="349"/>
      <c r="H766" s="349"/>
      <c r="I766" s="349"/>
      <c r="J766" s="302" t="s">
        <v>275</v>
      </c>
      <c r="K766" s="408" t="s">
        <v>236</v>
      </c>
      <c r="L766" s="224">
        <v>2010</v>
      </c>
      <c r="M766" s="114">
        <v>300</v>
      </c>
      <c r="N766" s="114">
        <v>300</v>
      </c>
      <c r="O766" s="114"/>
      <c r="P766" s="114"/>
      <c r="Q766" s="114"/>
      <c r="R766" s="114"/>
    </row>
    <row r="767" spans="1:18" ht="19.5" customHeight="1">
      <c r="A767" s="406"/>
      <c r="B767" s="376"/>
      <c r="C767" s="349"/>
      <c r="D767" s="349"/>
      <c r="E767" s="349"/>
      <c r="F767" s="349"/>
      <c r="G767" s="349"/>
      <c r="H767" s="349"/>
      <c r="I767" s="349"/>
      <c r="J767" s="302"/>
      <c r="K767" s="409"/>
      <c r="L767" s="224">
        <v>2011</v>
      </c>
      <c r="M767" s="114">
        <v>350</v>
      </c>
      <c r="N767" s="114">
        <v>350</v>
      </c>
      <c r="O767" s="114"/>
      <c r="P767" s="114"/>
      <c r="Q767" s="114"/>
      <c r="R767" s="114"/>
    </row>
    <row r="768" spans="1:18" ht="19.5" customHeight="1">
      <c r="A768" s="406"/>
      <c r="B768" s="376"/>
      <c r="C768" s="349"/>
      <c r="D768" s="349"/>
      <c r="E768" s="349"/>
      <c r="F768" s="349"/>
      <c r="G768" s="349"/>
      <c r="H768" s="349"/>
      <c r="I768" s="349"/>
      <c r="J768" s="302"/>
      <c r="K768" s="409"/>
      <c r="L768" s="224">
        <v>2012</v>
      </c>
      <c r="M768" s="114">
        <v>350</v>
      </c>
      <c r="N768" s="114">
        <v>350</v>
      </c>
      <c r="O768" s="114"/>
      <c r="P768" s="114"/>
      <c r="Q768" s="114"/>
      <c r="R768" s="114"/>
    </row>
    <row r="769" spans="1:18" ht="19.5" customHeight="1">
      <c r="A769" s="406"/>
      <c r="B769" s="376"/>
      <c r="C769" s="349"/>
      <c r="D769" s="349"/>
      <c r="E769" s="349"/>
      <c r="F769" s="349"/>
      <c r="G769" s="349"/>
      <c r="H769" s="349"/>
      <c r="I769" s="349"/>
      <c r="J769" s="302"/>
      <c r="K769" s="409"/>
      <c r="L769" s="224">
        <v>2013</v>
      </c>
      <c r="M769" s="114"/>
      <c r="N769" s="114"/>
      <c r="O769" s="114"/>
      <c r="P769" s="114"/>
      <c r="Q769" s="114"/>
      <c r="R769" s="114"/>
    </row>
    <row r="770" spans="1:18" ht="19.5" customHeight="1">
      <c r="A770" s="406"/>
      <c r="B770" s="376"/>
      <c r="C770" s="349"/>
      <c r="D770" s="349"/>
      <c r="E770" s="349"/>
      <c r="F770" s="349"/>
      <c r="G770" s="349"/>
      <c r="H770" s="349"/>
      <c r="I770" s="349"/>
      <c r="J770" s="302"/>
      <c r="K770" s="409"/>
      <c r="L770" s="224">
        <v>2014</v>
      </c>
      <c r="M770" s="114"/>
      <c r="N770" s="114"/>
      <c r="O770" s="114"/>
      <c r="P770" s="114"/>
      <c r="Q770" s="114"/>
      <c r="R770" s="114"/>
    </row>
    <row r="771" spans="1:18" ht="17.25" customHeight="1">
      <c r="A771" s="406"/>
      <c r="B771" s="376"/>
      <c r="C771" s="349"/>
      <c r="D771" s="349"/>
      <c r="E771" s="349"/>
      <c r="F771" s="349"/>
      <c r="G771" s="349"/>
      <c r="H771" s="349"/>
      <c r="I771" s="349"/>
      <c r="J771" s="302"/>
      <c r="K771" s="410"/>
      <c r="L771" s="198">
        <v>2015</v>
      </c>
      <c r="M771" s="114"/>
      <c r="N771" s="114"/>
      <c r="O771" s="114"/>
      <c r="P771" s="114"/>
      <c r="Q771" s="114"/>
      <c r="R771" s="114"/>
    </row>
    <row r="772" spans="1:18" ht="108" customHeight="1">
      <c r="A772" s="17" t="s">
        <v>35</v>
      </c>
      <c r="B772" s="14"/>
      <c r="C772" s="12"/>
      <c r="D772" s="12"/>
      <c r="E772" s="12"/>
      <c r="F772" s="12"/>
      <c r="G772" s="12"/>
      <c r="H772" s="12"/>
      <c r="I772" s="12"/>
      <c r="J772" s="81"/>
      <c r="K772" s="82"/>
      <c r="L772" s="13"/>
      <c r="M772" s="165"/>
      <c r="N772" s="165"/>
      <c r="O772" s="165"/>
      <c r="P772" s="165"/>
      <c r="Q772" s="165"/>
      <c r="R772" s="165"/>
    </row>
    <row r="773" spans="1:18" ht="19.5" customHeight="1">
      <c r="A773" s="271" t="s">
        <v>100</v>
      </c>
      <c r="B773" s="279" t="s">
        <v>21</v>
      </c>
      <c r="C773" s="311">
        <v>1</v>
      </c>
      <c r="D773" s="311"/>
      <c r="E773" s="311">
        <v>1</v>
      </c>
      <c r="F773" s="311"/>
      <c r="G773" s="311"/>
      <c r="H773" s="311"/>
      <c r="I773" s="311"/>
      <c r="J773" s="304" t="s">
        <v>242</v>
      </c>
      <c r="K773" s="408" t="s">
        <v>236</v>
      </c>
      <c r="L773" s="5">
        <v>2010</v>
      </c>
      <c r="M773" s="154">
        <v>250</v>
      </c>
      <c r="N773" s="154"/>
      <c r="O773" s="154"/>
      <c r="P773" s="154">
        <v>250</v>
      </c>
      <c r="Q773" s="154"/>
      <c r="R773" s="154"/>
    </row>
    <row r="774" spans="1:18" ht="19.5" customHeight="1">
      <c r="A774" s="271"/>
      <c r="B774" s="279"/>
      <c r="C774" s="311"/>
      <c r="D774" s="311"/>
      <c r="E774" s="311"/>
      <c r="F774" s="311"/>
      <c r="G774" s="311"/>
      <c r="H774" s="311"/>
      <c r="I774" s="311"/>
      <c r="J774" s="304"/>
      <c r="K774" s="409"/>
      <c r="L774" s="5">
        <v>2011</v>
      </c>
      <c r="M774" s="154">
        <v>250</v>
      </c>
      <c r="N774" s="154"/>
      <c r="O774" s="154"/>
      <c r="P774" s="154">
        <v>250</v>
      </c>
      <c r="Q774" s="154"/>
      <c r="R774" s="154"/>
    </row>
    <row r="775" spans="1:18" ht="19.5" customHeight="1">
      <c r="A775" s="271"/>
      <c r="B775" s="279"/>
      <c r="C775" s="311"/>
      <c r="D775" s="311"/>
      <c r="E775" s="311"/>
      <c r="F775" s="311"/>
      <c r="G775" s="311"/>
      <c r="H775" s="311"/>
      <c r="I775" s="311"/>
      <c r="J775" s="304"/>
      <c r="K775" s="409"/>
      <c r="L775" s="5">
        <v>2012</v>
      </c>
      <c r="M775" s="154"/>
      <c r="N775" s="154"/>
      <c r="O775" s="154"/>
      <c r="P775" s="154"/>
      <c r="Q775" s="154"/>
      <c r="R775" s="154"/>
    </row>
    <row r="776" spans="1:18" ht="19.5" customHeight="1">
      <c r="A776" s="271"/>
      <c r="B776" s="279"/>
      <c r="C776" s="311"/>
      <c r="D776" s="311"/>
      <c r="E776" s="311"/>
      <c r="F776" s="311"/>
      <c r="G776" s="311"/>
      <c r="H776" s="311"/>
      <c r="I776" s="311"/>
      <c r="J776" s="304"/>
      <c r="K776" s="409"/>
      <c r="L776" s="5">
        <v>2013</v>
      </c>
      <c r="M776" s="154"/>
      <c r="N776" s="154"/>
      <c r="O776" s="154"/>
      <c r="P776" s="154"/>
      <c r="Q776" s="154"/>
      <c r="R776" s="154"/>
    </row>
    <row r="777" spans="1:18" ht="13.5" customHeight="1">
      <c r="A777" s="271"/>
      <c r="B777" s="279"/>
      <c r="C777" s="311"/>
      <c r="D777" s="311"/>
      <c r="E777" s="311"/>
      <c r="F777" s="311"/>
      <c r="G777" s="311"/>
      <c r="H777" s="311"/>
      <c r="I777" s="311"/>
      <c r="J777" s="304"/>
      <c r="K777" s="409"/>
      <c r="L777" s="5">
        <v>2014</v>
      </c>
      <c r="M777" s="154"/>
      <c r="N777" s="154"/>
      <c r="O777" s="154"/>
      <c r="P777" s="154"/>
      <c r="Q777" s="154"/>
      <c r="R777" s="154"/>
    </row>
    <row r="778" spans="1:18" ht="13.5" customHeight="1">
      <c r="A778" s="271"/>
      <c r="B778" s="279"/>
      <c r="C778" s="311"/>
      <c r="D778" s="311"/>
      <c r="E778" s="311"/>
      <c r="F778" s="311"/>
      <c r="G778" s="311"/>
      <c r="H778" s="311"/>
      <c r="I778" s="311"/>
      <c r="J778" s="304"/>
      <c r="K778" s="410"/>
      <c r="L778" s="5">
        <v>2015</v>
      </c>
      <c r="M778" s="154"/>
      <c r="N778" s="154"/>
      <c r="O778" s="154"/>
      <c r="P778" s="154"/>
      <c r="Q778" s="154"/>
      <c r="R778" s="154"/>
    </row>
    <row r="779" spans="1:18" ht="12.75" customHeight="1">
      <c r="A779" s="271" t="s">
        <v>101</v>
      </c>
      <c r="B779" s="343" t="s">
        <v>21</v>
      </c>
      <c r="C779" s="311">
        <v>1</v>
      </c>
      <c r="D779" s="311"/>
      <c r="E779" s="311">
        <v>1</v>
      </c>
      <c r="F779" s="311"/>
      <c r="G779" s="311"/>
      <c r="H779" s="311"/>
      <c r="I779" s="311"/>
      <c r="J779" s="280" t="s">
        <v>102</v>
      </c>
      <c r="K779" s="408" t="s">
        <v>236</v>
      </c>
      <c r="L779" s="5">
        <v>2010</v>
      </c>
      <c r="M779" s="154">
        <v>200</v>
      </c>
      <c r="N779" s="154"/>
      <c r="O779" s="154"/>
      <c r="P779" s="154">
        <v>200</v>
      </c>
      <c r="Q779" s="154"/>
      <c r="R779" s="154"/>
    </row>
    <row r="780" spans="1:18" ht="12.75">
      <c r="A780" s="271"/>
      <c r="B780" s="344"/>
      <c r="C780" s="311"/>
      <c r="D780" s="311"/>
      <c r="E780" s="311"/>
      <c r="F780" s="311"/>
      <c r="G780" s="311"/>
      <c r="H780" s="311"/>
      <c r="I780" s="311"/>
      <c r="J780" s="273"/>
      <c r="K780" s="409"/>
      <c r="L780" s="5">
        <v>2011</v>
      </c>
      <c r="M780" s="154">
        <v>200</v>
      </c>
      <c r="N780" s="154"/>
      <c r="O780" s="154"/>
      <c r="P780" s="154">
        <v>200</v>
      </c>
      <c r="Q780" s="154"/>
      <c r="R780" s="154"/>
    </row>
    <row r="781" spans="1:18" ht="12.75">
      <c r="A781" s="271"/>
      <c r="B781" s="344"/>
      <c r="C781" s="311"/>
      <c r="D781" s="311"/>
      <c r="E781" s="311"/>
      <c r="F781" s="311"/>
      <c r="G781" s="311"/>
      <c r="H781" s="311"/>
      <c r="I781" s="311"/>
      <c r="J781" s="273"/>
      <c r="K781" s="409"/>
      <c r="L781" s="5">
        <v>2012</v>
      </c>
      <c r="M781" s="154"/>
      <c r="N781" s="154"/>
      <c r="O781" s="154"/>
      <c r="P781" s="154"/>
      <c r="Q781" s="154"/>
      <c r="R781" s="154"/>
    </row>
    <row r="782" spans="1:18" ht="12.75">
      <c r="A782" s="271"/>
      <c r="B782" s="344"/>
      <c r="C782" s="311"/>
      <c r="D782" s="311"/>
      <c r="E782" s="311"/>
      <c r="F782" s="311"/>
      <c r="G782" s="311"/>
      <c r="H782" s="311"/>
      <c r="I782" s="311"/>
      <c r="J782" s="273"/>
      <c r="K782" s="409"/>
      <c r="L782" s="5">
        <v>2013</v>
      </c>
      <c r="M782" s="154"/>
      <c r="N782" s="154"/>
      <c r="O782" s="154"/>
      <c r="P782" s="154"/>
      <c r="Q782" s="154"/>
      <c r="R782" s="154"/>
    </row>
    <row r="783" spans="1:18" ht="12.75">
      <c r="A783" s="271"/>
      <c r="B783" s="344"/>
      <c r="C783" s="311"/>
      <c r="D783" s="311"/>
      <c r="E783" s="311"/>
      <c r="F783" s="311"/>
      <c r="G783" s="311"/>
      <c r="H783" s="311"/>
      <c r="I783" s="311"/>
      <c r="J783" s="273"/>
      <c r="K783" s="409"/>
      <c r="L783" s="5">
        <v>2014</v>
      </c>
      <c r="M783" s="154"/>
      <c r="N783" s="154"/>
      <c r="O783" s="154"/>
      <c r="P783" s="154"/>
      <c r="Q783" s="154"/>
      <c r="R783" s="154"/>
    </row>
    <row r="784" spans="1:18" ht="20.25" customHeight="1">
      <c r="A784" s="271"/>
      <c r="B784" s="345"/>
      <c r="C784" s="311"/>
      <c r="D784" s="311"/>
      <c r="E784" s="311"/>
      <c r="F784" s="311"/>
      <c r="G784" s="311"/>
      <c r="H784" s="311"/>
      <c r="I784" s="311"/>
      <c r="J784" s="274"/>
      <c r="K784" s="410"/>
      <c r="L784" s="5">
        <v>2015</v>
      </c>
      <c r="M784" s="154"/>
      <c r="N784" s="154"/>
      <c r="O784" s="154"/>
      <c r="P784" s="154"/>
      <c r="Q784" s="154"/>
      <c r="R784" s="154"/>
    </row>
    <row r="785" spans="1:18" ht="15.75" customHeight="1">
      <c r="A785" s="392" t="s">
        <v>23</v>
      </c>
      <c r="B785" s="392"/>
      <c r="C785" s="392"/>
      <c r="D785" s="392"/>
      <c r="E785" s="392"/>
      <c r="F785" s="392"/>
      <c r="G785" s="392"/>
      <c r="H785" s="392"/>
      <c r="I785" s="392"/>
      <c r="J785" s="392"/>
      <c r="K785" s="393"/>
      <c r="L785" s="214" t="s">
        <v>25</v>
      </c>
      <c r="M785" s="88">
        <f aca="true" t="shared" si="21" ref="M785:R785">SUM(M786:M791)</f>
        <v>215815.383</v>
      </c>
      <c r="N785" s="88">
        <f t="shared" si="21"/>
        <v>168350.29999999996</v>
      </c>
      <c r="O785" s="88"/>
      <c r="P785" s="88">
        <f t="shared" si="21"/>
        <v>42946.083</v>
      </c>
      <c r="Q785" s="88">
        <f t="shared" si="21"/>
        <v>2590</v>
      </c>
      <c r="R785" s="88">
        <f t="shared" si="21"/>
        <v>2369</v>
      </c>
    </row>
    <row r="786" spans="1:18" ht="12.75" customHeight="1">
      <c r="A786" s="394"/>
      <c r="B786" s="394"/>
      <c r="C786" s="394"/>
      <c r="D786" s="394"/>
      <c r="E786" s="394"/>
      <c r="F786" s="394"/>
      <c r="G786" s="394"/>
      <c r="H786" s="394"/>
      <c r="I786" s="394"/>
      <c r="J786" s="394"/>
      <c r="K786" s="395"/>
      <c r="L786" s="214">
        <v>2010</v>
      </c>
      <c r="M786" s="88">
        <f aca="true" t="shared" si="22" ref="M786:R787">M793+M813+M803+M823+M833+M843</f>
        <v>64337.083</v>
      </c>
      <c r="N786" s="88">
        <f t="shared" si="22"/>
        <v>40169</v>
      </c>
      <c r="O786" s="88"/>
      <c r="P786" s="88">
        <f t="shared" si="22"/>
        <v>22125.083</v>
      </c>
      <c r="Q786" s="88">
        <f t="shared" si="22"/>
        <v>1645</v>
      </c>
      <c r="R786" s="88">
        <f t="shared" si="22"/>
        <v>408</v>
      </c>
    </row>
    <row r="787" spans="1:18" ht="12.75" customHeight="1">
      <c r="A787" s="394"/>
      <c r="B787" s="394"/>
      <c r="C787" s="394"/>
      <c r="D787" s="394"/>
      <c r="E787" s="394"/>
      <c r="F787" s="394"/>
      <c r="G787" s="394"/>
      <c r="H787" s="394"/>
      <c r="I787" s="394"/>
      <c r="J787" s="394"/>
      <c r="K787" s="395"/>
      <c r="L787" s="214">
        <v>2011</v>
      </c>
      <c r="M787" s="88">
        <f t="shared" si="22"/>
        <v>41774.4</v>
      </c>
      <c r="N787" s="88">
        <f t="shared" si="22"/>
        <v>34391.4</v>
      </c>
      <c r="O787" s="88"/>
      <c r="P787" s="88">
        <f t="shared" si="22"/>
        <v>6170</v>
      </c>
      <c r="Q787" s="88">
        <f t="shared" si="22"/>
        <v>945</v>
      </c>
      <c r="R787" s="88">
        <f t="shared" si="22"/>
        <v>408</v>
      </c>
    </row>
    <row r="788" spans="1:20" ht="12.75" customHeight="1">
      <c r="A788" s="394"/>
      <c r="B788" s="394"/>
      <c r="C788" s="394"/>
      <c r="D788" s="394"/>
      <c r="E788" s="394"/>
      <c r="F788" s="394"/>
      <c r="G788" s="394"/>
      <c r="H788" s="394"/>
      <c r="I788" s="394"/>
      <c r="J788" s="394"/>
      <c r="K788" s="395"/>
      <c r="L788" s="214">
        <v>2012</v>
      </c>
      <c r="M788" s="88">
        <f aca="true" t="shared" si="23" ref="M788:P790">M795+M815+M805+M825+M835+M845</f>
        <v>28661.199999999997</v>
      </c>
      <c r="N788" s="88">
        <f t="shared" si="23"/>
        <v>22996.199999999997</v>
      </c>
      <c r="O788" s="88"/>
      <c r="P788" s="88">
        <f t="shared" si="23"/>
        <v>5327</v>
      </c>
      <c r="Q788" s="199"/>
      <c r="R788" s="88">
        <f>R795+R815+R805+R825+R835+R845</f>
        <v>418</v>
      </c>
      <c r="S788" s="15"/>
      <c r="T788" s="15"/>
    </row>
    <row r="789" spans="1:20" ht="12.75" customHeight="1">
      <c r="A789" s="394"/>
      <c r="B789" s="394"/>
      <c r="C789" s="394"/>
      <c r="D789" s="394"/>
      <c r="E789" s="394"/>
      <c r="F789" s="394"/>
      <c r="G789" s="394"/>
      <c r="H789" s="394"/>
      <c r="I789" s="394"/>
      <c r="J789" s="394"/>
      <c r="K789" s="395"/>
      <c r="L789" s="214">
        <v>2013</v>
      </c>
      <c r="M789" s="88">
        <f t="shared" si="23"/>
        <v>28472.1</v>
      </c>
      <c r="N789" s="88">
        <f t="shared" si="23"/>
        <v>23859.1</v>
      </c>
      <c r="O789" s="88"/>
      <c r="P789" s="88">
        <f t="shared" si="23"/>
        <v>4335</v>
      </c>
      <c r="Q789" s="199"/>
      <c r="R789" s="88">
        <f>R796+R816+R806+R826+R836+R846</f>
        <v>378</v>
      </c>
      <c r="S789" s="15"/>
      <c r="T789" s="15"/>
    </row>
    <row r="790" spans="1:20" ht="12.75" customHeight="1">
      <c r="A790" s="394"/>
      <c r="B790" s="394"/>
      <c r="C790" s="394"/>
      <c r="D790" s="394"/>
      <c r="E790" s="394"/>
      <c r="F790" s="394"/>
      <c r="G790" s="394"/>
      <c r="H790" s="394"/>
      <c r="I790" s="394"/>
      <c r="J790" s="394"/>
      <c r="K790" s="395"/>
      <c r="L790" s="214">
        <v>2014</v>
      </c>
      <c r="M790" s="88">
        <f t="shared" si="23"/>
        <v>28549.3</v>
      </c>
      <c r="N790" s="88">
        <f t="shared" si="23"/>
        <v>25430.3</v>
      </c>
      <c r="O790" s="88"/>
      <c r="P790" s="88">
        <f t="shared" si="23"/>
        <v>2741</v>
      </c>
      <c r="Q790" s="199"/>
      <c r="R790" s="88">
        <f>R797+R817+R807+R827+R837+R847</f>
        <v>378</v>
      </c>
      <c r="S790" s="15"/>
      <c r="T790" s="15"/>
    </row>
    <row r="791" spans="1:20" ht="12.75" customHeight="1">
      <c r="A791" s="394"/>
      <c r="B791" s="394"/>
      <c r="C791" s="394"/>
      <c r="D791" s="394"/>
      <c r="E791" s="394"/>
      <c r="F791" s="394"/>
      <c r="G791" s="394"/>
      <c r="H791" s="394"/>
      <c r="I791" s="394"/>
      <c r="J791" s="394"/>
      <c r="K791" s="395"/>
      <c r="L791" s="214">
        <v>2015</v>
      </c>
      <c r="M791" s="88">
        <f aca="true" t="shared" si="24" ref="M791:R791">M798+M818+M808+M828+M838+M848</f>
        <v>24021.3</v>
      </c>
      <c r="N791" s="88">
        <f t="shared" si="24"/>
        <v>21504.3</v>
      </c>
      <c r="O791" s="88"/>
      <c r="P791" s="88">
        <f t="shared" si="24"/>
        <v>2248</v>
      </c>
      <c r="Q791" s="199"/>
      <c r="R791" s="88">
        <f t="shared" si="24"/>
        <v>379</v>
      </c>
      <c r="S791" s="15"/>
      <c r="T791" s="15"/>
    </row>
    <row r="792" spans="1:20" ht="69" customHeight="1" hidden="1">
      <c r="A792" s="21" t="s">
        <v>130</v>
      </c>
      <c r="B792" s="110"/>
      <c r="C792" s="110"/>
      <c r="D792" s="110"/>
      <c r="E792" s="110"/>
      <c r="F792" s="110"/>
      <c r="G792" s="110"/>
      <c r="H792" s="110"/>
      <c r="I792" s="110"/>
      <c r="J792" s="111"/>
      <c r="K792" s="237"/>
      <c r="L792" s="223"/>
      <c r="M792" s="112"/>
      <c r="N792" s="112"/>
      <c r="O792" s="112"/>
      <c r="P792" s="113"/>
      <c r="Q792" s="113"/>
      <c r="R792" s="114"/>
      <c r="S792" s="15"/>
      <c r="T792" s="15"/>
    </row>
    <row r="793" spans="1:20" ht="21" customHeight="1" hidden="1">
      <c r="A793" s="406"/>
      <c r="B793" s="349" t="s">
        <v>14</v>
      </c>
      <c r="C793" s="114">
        <f aca="true" t="shared" si="25" ref="C793:I793">C411+C321</f>
        <v>6</v>
      </c>
      <c r="D793" s="114">
        <f t="shared" si="25"/>
        <v>1</v>
      </c>
      <c r="E793" s="114">
        <f t="shared" si="25"/>
        <v>1</v>
      </c>
      <c r="F793" s="114">
        <f t="shared" si="25"/>
        <v>1</v>
      </c>
      <c r="G793" s="114">
        <f t="shared" si="25"/>
        <v>1</v>
      </c>
      <c r="H793" s="114">
        <f t="shared" si="25"/>
        <v>1</v>
      </c>
      <c r="I793" s="114">
        <f t="shared" si="25"/>
        <v>1</v>
      </c>
      <c r="J793" s="114"/>
      <c r="K793" s="350"/>
      <c r="L793" s="114">
        <v>2010</v>
      </c>
      <c r="M793" s="114">
        <f aca="true" t="shared" si="26" ref="M793:N797">M411+M321</f>
        <v>1020</v>
      </c>
      <c r="N793" s="114">
        <f t="shared" si="26"/>
        <v>1000</v>
      </c>
      <c r="O793" s="114"/>
      <c r="P793" s="114">
        <f aca="true" t="shared" si="27" ref="P793:P798">P411+P321</f>
        <v>20</v>
      </c>
      <c r="Q793" s="200"/>
      <c r="R793" s="114"/>
      <c r="S793" s="15"/>
      <c r="T793" s="15"/>
    </row>
    <row r="794" spans="1:20" ht="12.75" hidden="1">
      <c r="A794" s="406"/>
      <c r="B794" s="349"/>
      <c r="C794" s="6"/>
      <c r="D794" s="6"/>
      <c r="E794" s="125"/>
      <c r="F794" s="125"/>
      <c r="G794" s="125"/>
      <c r="H794" s="125"/>
      <c r="I794" s="125"/>
      <c r="J794" s="126"/>
      <c r="K794" s="350"/>
      <c r="L794" s="224">
        <v>2011</v>
      </c>
      <c r="M794" s="114">
        <f t="shared" si="26"/>
        <v>1120</v>
      </c>
      <c r="N794" s="114">
        <f t="shared" si="26"/>
        <v>1100</v>
      </c>
      <c r="O794" s="114"/>
      <c r="P794" s="114">
        <f t="shared" si="27"/>
        <v>150</v>
      </c>
      <c r="Q794" s="200"/>
      <c r="R794" s="114"/>
      <c r="S794" s="15"/>
      <c r="T794" s="15"/>
    </row>
    <row r="795" spans="1:20" ht="12.75" hidden="1">
      <c r="A795" s="406"/>
      <c r="B795" s="349"/>
      <c r="C795" s="6"/>
      <c r="D795" s="6"/>
      <c r="E795" s="125"/>
      <c r="F795" s="125"/>
      <c r="G795" s="125"/>
      <c r="H795" s="125"/>
      <c r="I795" s="125"/>
      <c r="J795" s="126"/>
      <c r="K795" s="350"/>
      <c r="L795" s="224">
        <v>2012</v>
      </c>
      <c r="M795" s="114">
        <f t="shared" si="26"/>
        <v>1220</v>
      </c>
      <c r="N795" s="114">
        <f t="shared" si="26"/>
        <v>1200</v>
      </c>
      <c r="O795" s="114"/>
      <c r="P795" s="114">
        <f t="shared" si="27"/>
        <v>160</v>
      </c>
      <c r="Q795" s="200"/>
      <c r="R795" s="114"/>
      <c r="S795" s="15"/>
      <c r="T795" s="15"/>
    </row>
    <row r="796" spans="1:20" ht="12.75" hidden="1">
      <c r="A796" s="406"/>
      <c r="B796" s="349"/>
      <c r="C796" s="6"/>
      <c r="D796" s="6"/>
      <c r="E796" s="125"/>
      <c r="F796" s="125"/>
      <c r="G796" s="125"/>
      <c r="H796" s="125"/>
      <c r="I796" s="125"/>
      <c r="J796" s="126"/>
      <c r="K796" s="350"/>
      <c r="L796" s="224">
        <v>2013</v>
      </c>
      <c r="M796" s="114">
        <f t="shared" si="26"/>
        <v>1320</v>
      </c>
      <c r="N796" s="114">
        <f t="shared" si="26"/>
        <v>1300</v>
      </c>
      <c r="O796" s="114"/>
      <c r="P796" s="114">
        <f t="shared" si="27"/>
        <v>160</v>
      </c>
      <c r="Q796" s="200"/>
      <c r="R796" s="114"/>
      <c r="S796" s="15"/>
      <c r="T796" s="15"/>
    </row>
    <row r="797" spans="1:20" ht="12.75" hidden="1">
      <c r="A797" s="406"/>
      <c r="B797" s="349"/>
      <c r="C797" s="6"/>
      <c r="D797" s="6"/>
      <c r="E797" s="125"/>
      <c r="F797" s="125"/>
      <c r="G797" s="125"/>
      <c r="H797" s="125"/>
      <c r="I797" s="125"/>
      <c r="J797" s="126"/>
      <c r="K797" s="350"/>
      <c r="L797" s="224">
        <v>2014</v>
      </c>
      <c r="M797" s="114">
        <f t="shared" si="26"/>
        <v>1320</v>
      </c>
      <c r="N797" s="114">
        <f t="shared" si="26"/>
        <v>1300</v>
      </c>
      <c r="O797" s="114"/>
      <c r="P797" s="114">
        <f t="shared" si="27"/>
        <v>160</v>
      </c>
      <c r="Q797" s="200"/>
      <c r="R797" s="114"/>
      <c r="S797" s="15"/>
      <c r="T797" s="15"/>
    </row>
    <row r="798" spans="1:20" ht="12.75" hidden="1">
      <c r="A798" s="406"/>
      <c r="B798" s="349"/>
      <c r="C798" s="127"/>
      <c r="D798" s="127"/>
      <c r="E798" s="128"/>
      <c r="F798" s="128"/>
      <c r="G798" s="128"/>
      <c r="H798" s="128"/>
      <c r="I798" s="128"/>
      <c r="J798" s="129"/>
      <c r="K798" s="350"/>
      <c r="L798" s="224">
        <v>2015</v>
      </c>
      <c r="M798" s="114">
        <f>M416+M326</f>
        <v>1320</v>
      </c>
      <c r="N798" s="114">
        <f>N416+N326</f>
        <v>1300</v>
      </c>
      <c r="O798" s="114"/>
      <c r="P798" s="114">
        <f t="shared" si="27"/>
        <v>170</v>
      </c>
      <c r="Q798" s="200"/>
      <c r="R798" s="114"/>
      <c r="S798" s="15"/>
      <c r="T798" s="15"/>
    </row>
    <row r="799" spans="1:20" ht="12.75" hidden="1">
      <c r="A799" s="377" t="s">
        <v>23</v>
      </c>
      <c r="B799" s="370"/>
      <c r="C799" s="370"/>
      <c r="D799" s="370"/>
      <c r="E799" s="370"/>
      <c r="F799" s="370"/>
      <c r="G799" s="370"/>
      <c r="H799" s="370"/>
      <c r="I799" s="370"/>
      <c r="J799" s="370"/>
      <c r="K799" s="373"/>
      <c r="L799" s="181" t="s">
        <v>111</v>
      </c>
      <c r="M799" s="88">
        <f>M793+M794</f>
        <v>2140</v>
      </c>
      <c r="N799" s="88">
        <f>N793+N794</f>
        <v>2100</v>
      </c>
      <c r="O799" s="88"/>
      <c r="P799" s="88">
        <f>P793+P794</f>
        <v>170</v>
      </c>
      <c r="Q799" s="199"/>
      <c r="R799" s="88"/>
      <c r="S799" s="113"/>
      <c r="T799" s="15"/>
    </row>
    <row r="800" spans="1:20" ht="12.75" hidden="1">
      <c r="A800" s="378"/>
      <c r="B800" s="371"/>
      <c r="C800" s="371"/>
      <c r="D800" s="371"/>
      <c r="E800" s="371"/>
      <c r="F800" s="371"/>
      <c r="G800" s="371"/>
      <c r="H800" s="371"/>
      <c r="I800" s="371"/>
      <c r="J800" s="371"/>
      <c r="K800" s="374"/>
      <c r="L800" s="181" t="s">
        <v>210</v>
      </c>
      <c r="M800" s="88">
        <f>M795+M796</f>
        <v>2540</v>
      </c>
      <c r="N800" s="88">
        <f>N795+N796</f>
        <v>2500</v>
      </c>
      <c r="O800" s="88"/>
      <c r="P800" s="88">
        <f>P795+P796</f>
        <v>320</v>
      </c>
      <c r="Q800" s="199"/>
      <c r="R800" s="88"/>
      <c r="S800" s="15"/>
      <c r="T800" s="15"/>
    </row>
    <row r="801" spans="1:20" ht="12.75" hidden="1">
      <c r="A801" s="379"/>
      <c r="B801" s="372"/>
      <c r="C801" s="372"/>
      <c r="D801" s="372"/>
      <c r="E801" s="372"/>
      <c r="F801" s="372"/>
      <c r="G801" s="372"/>
      <c r="H801" s="372"/>
      <c r="I801" s="372"/>
      <c r="J801" s="372"/>
      <c r="K801" s="375"/>
      <c r="L801" s="181" t="s">
        <v>211</v>
      </c>
      <c r="M801" s="88">
        <f>M797+M798</f>
        <v>2640</v>
      </c>
      <c r="N801" s="88">
        <f>N797+N798</f>
        <v>2600</v>
      </c>
      <c r="O801" s="88"/>
      <c r="P801" s="88">
        <f>P797+P798</f>
        <v>330</v>
      </c>
      <c r="Q801" s="199"/>
      <c r="R801" s="88"/>
      <c r="S801" s="15"/>
      <c r="T801" s="15"/>
    </row>
    <row r="802" spans="1:20" ht="59.25" customHeight="1" hidden="1">
      <c r="A802" s="21" t="s">
        <v>68</v>
      </c>
      <c r="B802" s="20"/>
      <c r="C802" s="20"/>
      <c r="D802" s="20"/>
      <c r="E802" s="85"/>
      <c r="F802" s="115"/>
      <c r="G802" s="115"/>
      <c r="H802" s="115"/>
      <c r="I802" s="115"/>
      <c r="J802" s="75"/>
      <c r="K802" s="77"/>
      <c r="L802" s="225"/>
      <c r="M802" s="113"/>
      <c r="N802" s="113"/>
      <c r="O802" s="113"/>
      <c r="P802" s="113"/>
      <c r="Q802" s="113"/>
      <c r="R802" s="114"/>
      <c r="S802" s="15"/>
      <c r="T802" s="15"/>
    </row>
    <row r="803" spans="1:20" ht="18.75" hidden="1">
      <c r="A803" s="406"/>
      <c r="B803" s="407" t="s">
        <v>14</v>
      </c>
      <c r="C803" s="116">
        <f>C9+C22+C50+C56+C89+C95+C101+C153+C159+C165+C171+C224+C238+C244+C274+C280+C294+C300+C328+C334+C340+C346+C418+C440+C454+C475+C481+C487+C493+C533+C539+C545+C551+C557+C590+C596+C602+C616+C622+C628+C634+C640+C646+C652+C722+C728+C734</f>
        <v>291.613</v>
      </c>
      <c r="D803" s="116">
        <f aca="true" t="shared" si="28" ref="D803:I803">D9+D22+D50+D56+D89+D95+D101+D153+D159+D165+D171+D224+D238+D244+D274+D280+D294+D300+D328+D334+D340+D346+D418+D440+D454+D475+D481+D487+D493+D533+D539+D545+D551+D557+D590+D596+D602+D616+D622+D628+D634+D640+D646+D652+D722+D728+D734</f>
        <v>65.23299999999999</v>
      </c>
      <c r="E803" s="116">
        <f t="shared" si="28"/>
        <v>40.07</v>
      </c>
      <c r="F803" s="116">
        <f t="shared" si="28"/>
        <v>36.160000000000004</v>
      </c>
      <c r="G803" s="116">
        <f t="shared" si="28"/>
        <v>52.35999999999999</v>
      </c>
      <c r="H803" s="116">
        <f t="shared" si="28"/>
        <v>25.9</v>
      </c>
      <c r="I803" s="116">
        <f t="shared" si="28"/>
        <v>72.80000000000001</v>
      </c>
      <c r="J803" s="116"/>
      <c r="K803" s="242"/>
      <c r="L803" s="149">
        <v>2010</v>
      </c>
      <c r="M803" s="149">
        <f aca="true" t="shared" si="29" ref="M803:R804">M9+M22+M50+M56+M89+M95+M101+M153+M159+M165+M171+M224+M238+M244+M274+M280+M294+M300+M328+M334+M340+M346+M418+M440+M454+M475+M481+M487+M493+M533+M539+M545+M551+M557+M590+M596+M602+M616+M622+M628+M634+M640+M646+M652+M722+M728+M734</f>
        <v>35843.8</v>
      </c>
      <c r="N803" s="149">
        <f t="shared" si="29"/>
        <v>27892.8</v>
      </c>
      <c r="O803" s="149"/>
      <c r="P803" s="149">
        <f aca="true" t="shared" si="30" ref="P803:P808">P9+P22+P50+P56+P89+P95+P101+P153+P159+P165+P171+P224+P238+P244+P274+P280+P294+P300+P328+P334+P340+P346+P418+P440+P454+P475+P481+P487+P493+P533+P539+P545+P551+P557+P590+P596+P602+P616+P622+P628+P634+P640+P646+P652+P722+P728+P734</f>
        <v>7538</v>
      </c>
      <c r="Q803" s="201">
        <f t="shared" si="29"/>
        <v>45</v>
      </c>
      <c r="R803" s="149">
        <f t="shared" si="29"/>
        <v>378</v>
      </c>
      <c r="S803" s="15"/>
      <c r="T803" s="15"/>
    </row>
    <row r="804" spans="1:20" ht="15.75" hidden="1">
      <c r="A804" s="406"/>
      <c r="B804" s="407"/>
      <c r="C804" s="130"/>
      <c r="D804" s="130"/>
      <c r="E804" s="130"/>
      <c r="F804" s="130"/>
      <c r="G804" s="130"/>
      <c r="H804" s="130"/>
      <c r="I804" s="130"/>
      <c r="J804" s="131"/>
      <c r="K804" s="126"/>
      <c r="L804" s="198">
        <v>2011</v>
      </c>
      <c r="M804" s="149">
        <f t="shared" si="29"/>
        <v>27692</v>
      </c>
      <c r="N804" s="149">
        <f t="shared" si="29"/>
        <v>25758</v>
      </c>
      <c r="O804" s="149"/>
      <c r="P804" s="149">
        <f t="shared" si="30"/>
        <v>1521</v>
      </c>
      <c r="Q804" s="201">
        <f t="shared" si="29"/>
        <v>45</v>
      </c>
      <c r="R804" s="149">
        <f t="shared" si="29"/>
        <v>378</v>
      </c>
      <c r="S804" s="15"/>
      <c r="T804" s="15"/>
    </row>
    <row r="805" spans="1:20" ht="15.75" hidden="1">
      <c r="A805" s="406"/>
      <c r="B805" s="407"/>
      <c r="C805" s="130"/>
      <c r="D805" s="130"/>
      <c r="E805" s="130"/>
      <c r="F805" s="130"/>
      <c r="G805" s="130"/>
      <c r="H805" s="130"/>
      <c r="I805" s="130"/>
      <c r="J805" s="131"/>
      <c r="K805" s="126"/>
      <c r="L805" s="198">
        <v>2012</v>
      </c>
      <c r="M805" s="149">
        <f aca="true" t="shared" si="31" ref="M805:R805">M11+M24+M52+M58+M91+M97+M103+M155+M161+M167+M173+M226+M240+M246+M276+M282+M296+M302+M330+M336+M342+M348+M420+M442+M456+M477+M483+M489+M495+M535+M541+M547+M553+M559+M592+M598+M604+M618+M624+M630+M636+M642+M648+M654+M724+M730+M736</f>
        <v>17132.199999999997</v>
      </c>
      <c r="N805" s="149">
        <f t="shared" si="31"/>
        <v>15373.199999999999</v>
      </c>
      <c r="O805" s="149"/>
      <c r="P805" s="149">
        <f t="shared" si="30"/>
        <v>1321</v>
      </c>
      <c r="Q805" s="201"/>
      <c r="R805" s="149">
        <f t="shared" si="31"/>
        <v>378</v>
      </c>
      <c r="S805" s="15"/>
      <c r="T805" s="15"/>
    </row>
    <row r="806" spans="1:20" ht="15.75" hidden="1">
      <c r="A806" s="406"/>
      <c r="B806" s="407"/>
      <c r="C806" s="143"/>
      <c r="D806" s="130"/>
      <c r="E806" s="130"/>
      <c r="F806" s="130"/>
      <c r="G806" s="130"/>
      <c r="H806" s="130"/>
      <c r="I806" s="130"/>
      <c r="J806" s="131"/>
      <c r="K806" s="126"/>
      <c r="L806" s="198">
        <v>2013</v>
      </c>
      <c r="M806" s="149">
        <f aca="true" t="shared" si="32" ref="M806:R806">M12+M25+M53+M59+M92+M98+M104+M156+M162+M168+M174+M227+M241+M247+M277+M283+M297+M303+M331+M337+M343+M349+M421+M443+M457+M478+M484+M490+M496+M536+M542+M548+M554+M560+M593+M599+M605+M619+M625+M631+M637+M643+M649+M655+M725+M731+M737</f>
        <v>19526.1</v>
      </c>
      <c r="N806" s="149">
        <f t="shared" si="32"/>
        <v>18212.1</v>
      </c>
      <c r="O806" s="149"/>
      <c r="P806" s="149">
        <f t="shared" si="30"/>
        <v>896</v>
      </c>
      <c r="Q806" s="201"/>
      <c r="R806" s="149">
        <f t="shared" si="32"/>
        <v>378</v>
      </c>
      <c r="S806" s="15"/>
      <c r="T806" s="15"/>
    </row>
    <row r="807" spans="1:20" ht="15.75" hidden="1">
      <c r="A807" s="406"/>
      <c r="B807" s="407"/>
      <c r="C807" s="130"/>
      <c r="D807" s="130"/>
      <c r="E807" s="130"/>
      <c r="F807" s="130"/>
      <c r="G807" s="130"/>
      <c r="H807" s="130"/>
      <c r="I807" s="130"/>
      <c r="J807" s="131"/>
      <c r="K807" s="126"/>
      <c r="L807" s="198">
        <v>2014</v>
      </c>
      <c r="M807" s="149">
        <f aca="true" t="shared" si="33" ref="M807:R807">M13+M26+M54+M60+M93+M99+M105+M157+M163+M169+M175+M228+M242+M248+M278+M284+M298+M304+M332+M338+M344+M350+M422+M444+M458+M479+M485+M491+M497+M537+M543+M549+M555+M561+M594+M600+M606+M620+M626+M632+M638+M644+M650+M656+M726+M732+M738</f>
        <v>21363.3</v>
      </c>
      <c r="N807" s="149">
        <f t="shared" si="33"/>
        <v>20579.3</v>
      </c>
      <c r="O807" s="149"/>
      <c r="P807" s="149">
        <f t="shared" si="30"/>
        <v>266</v>
      </c>
      <c r="Q807" s="201"/>
      <c r="R807" s="149">
        <f t="shared" si="33"/>
        <v>378</v>
      </c>
      <c r="S807" s="15"/>
      <c r="T807" s="15"/>
    </row>
    <row r="808" spans="1:20" ht="15.75" hidden="1">
      <c r="A808" s="406"/>
      <c r="B808" s="407"/>
      <c r="C808" s="132"/>
      <c r="D808" s="132"/>
      <c r="E808" s="132"/>
      <c r="F808" s="132"/>
      <c r="G808" s="132"/>
      <c r="H808" s="132"/>
      <c r="I808" s="132"/>
      <c r="J808" s="133"/>
      <c r="K808" s="129"/>
      <c r="L808" s="198">
        <v>2015</v>
      </c>
      <c r="M808" s="149">
        <f aca="true" t="shared" si="34" ref="M808:R808">M14+M27+M55+M61+M94+M100+M106+M158+M164+M170+M176+M229+M243+M249+M279+M285+M299+M305+M333+M339+M345+M351+M423+M445+M459+M480+M486+M492+M498+M538+M544+M550+M556+M562+M595+M601+M607+M621+M627+M633+M639+M645+M651+M657+M727+M733+M739</f>
        <v>18089.3</v>
      </c>
      <c r="N808" s="149">
        <f t="shared" si="34"/>
        <v>17404.3</v>
      </c>
      <c r="O808" s="149"/>
      <c r="P808" s="149">
        <f t="shared" si="30"/>
        <v>266</v>
      </c>
      <c r="Q808" s="201"/>
      <c r="R808" s="149">
        <f t="shared" si="34"/>
        <v>379</v>
      </c>
      <c r="S808" s="15"/>
      <c r="T808" s="15"/>
    </row>
    <row r="809" spans="1:20" ht="12.75" hidden="1">
      <c r="A809" s="377" t="s">
        <v>23</v>
      </c>
      <c r="B809" s="370"/>
      <c r="C809" s="370"/>
      <c r="D809" s="370"/>
      <c r="E809" s="370"/>
      <c r="F809" s="370"/>
      <c r="G809" s="370"/>
      <c r="H809" s="370"/>
      <c r="I809" s="370"/>
      <c r="J809" s="370"/>
      <c r="K809" s="373"/>
      <c r="L809" s="182" t="s">
        <v>111</v>
      </c>
      <c r="M809" s="189">
        <f aca="true" t="shared" si="35" ref="M809:R809">M9+M22+M23+M50+M51+M56+M57+M89+M90+M95+M96+M101+M102+M153+M154+M159+M160+M165+M166+M171+M172+M224+M225+M238+M239+M244+M245+M274+M275+M280+M281+M294+M295+M300+M301+M328+M329+M334+M335+M340+M341+M347+M346+M418+M419+M440+M441+M454+M455+M475+M476+M481+M482+M487+M488+M493+M494+M533+M534+M539+M540+M545+M546+M551+M552+M557+M558+M563+M564+M590+M591+M596+M597+M602+M603+M616+M617+M622+M623+M628+M629+M634+M635+M640+M641+M646+M647+M652+M722+M723+M728+M729+M734+M735</f>
        <v>62787.80000000001</v>
      </c>
      <c r="N809" s="189">
        <f t="shared" si="35"/>
        <v>53327.80000000001</v>
      </c>
      <c r="O809" s="189"/>
      <c r="P809" s="189">
        <f>P9+P22+P23+P50+P51+P56+P57+P89+P90+P95+P96+P101+P102+P153+P154+P159+P160+P165+P166+P171+P172+P224+P225+P238+P239+P244+P245+P274+P275+P280+P281+P294+P295+P300+P301+P328+P329+P334+P335+P340+P341+P347+P346+P418+P419+P440+P441+P454+P455+P475+P476+P481+P482+P487+P488+P493+P494+P533+P534+P539+P540+P545+P546+P551+P552+P557+P558+P563+P564+P590+P591+P596+P597+P602+P603+P616+P617+P622+P623+P628+P629+P634+P635+P640+P641+P646+P647+P652+P722+P723+P728+P729+P734+P735</f>
        <v>8634</v>
      </c>
      <c r="Q809" s="202">
        <f t="shared" si="35"/>
        <v>90</v>
      </c>
      <c r="R809" s="189">
        <f t="shared" si="35"/>
        <v>756</v>
      </c>
      <c r="S809" s="15"/>
      <c r="T809" s="15"/>
    </row>
    <row r="810" spans="1:20" ht="12.75" hidden="1">
      <c r="A810" s="378"/>
      <c r="B810" s="371"/>
      <c r="C810" s="371"/>
      <c r="D810" s="371"/>
      <c r="E810" s="371"/>
      <c r="F810" s="371"/>
      <c r="G810" s="371"/>
      <c r="H810" s="371"/>
      <c r="I810" s="371"/>
      <c r="J810" s="371"/>
      <c r="K810" s="374"/>
      <c r="L810" s="182" t="s">
        <v>210</v>
      </c>
      <c r="M810" s="189">
        <f>M805+M806</f>
        <v>36658.299999999996</v>
      </c>
      <c r="N810" s="189">
        <f>N805+N806</f>
        <v>33585.299999999996</v>
      </c>
      <c r="O810" s="189"/>
      <c r="P810" s="189">
        <f>P805+P806</f>
        <v>2217</v>
      </c>
      <c r="Q810" s="202"/>
      <c r="R810" s="189">
        <f>R805+R806</f>
        <v>756</v>
      </c>
      <c r="S810" s="15"/>
      <c r="T810" s="15"/>
    </row>
    <row r="811" spans="1:20" ht="12.75" hidden="1">
      <c r="A811" s="379"/>
      <c r="B811" s="372"/>
      <c r="C811" s="372"/>
      <c r="D811" s="372"/>
      <c r="E811" s="372"/>
      <c r="F811" s="372"/>
      <c r="G811" s="372"/>
      <c r="H811" s="372"/>
      <c r="I811" s="372"/>
      <c r="J811" s="372"/>
      <c r="K811" s="375"/>
      <c r="L811" s="182" t="s">
        <v>211</v>
      </c>
      <c r="M811" s="189">
        <f aca="true" t="shared" si="36" ref="M811:R811">M807+M808</f>
        <v>39452.6</v>
      </c>
      <c r="N811" s="189">
        <f t="shared" si="36"/>
        <v>37983.6</v>
      </c>
      <c r="O811" s="189"/>
      <c r="P811" s="189">
        <f t="shared" si="36"/>
        <v>532</v>
      </c>
      <c r="Q811" s="202"/>
      <c r="R811" s="189">
        <f t="shared" si="36"/>
        <v>757</v>
      </c>
      <c r="S811" s="15"/>
      <c r="T811" s="15"/>
    </row>
    <row r="812" spans="1:20" ht="57" customHeight="1" hidden="1">
      <c r="A812" s="21" t="s">
        <v>57</v>
      </c>
      <c r="B812" s="20"/>
      <c r="C812" s="20"/>
      <c r="D812" s="20"/>
      <c r="E812" s="85"/>
      <c r="F812" s="115"/>
      <c r="G812" s="115"/>
      <c r="H812" s="115"/>
      <c r="I812" s="115"/>
      <c r="J812" s="75"/>
      <c r="K812" s="77"/>
      <c r="L812" s="108"/>
      <c r="M812" s="113"/>
      <c r="N812" s="113"/>
      <c r="O812" s="113"/>
      <c r="P812" s="113"/>
      <c r="Q812" s="113"/>
      <c r="R812" s="114"/>
      <c r="S812" s="15"/>
      <c r="T812" s="15"/>
    </row>
    <row r="813" spans="1:20" ht="15.75" hidden="1">
      <c r="A813" s="399"/>
      <c r="B813" s="403" t="s">
        <v>14</v>
      </c>
      <c r="C813" s="91">
        <f aca="true" t="shared" si="37" ref="C813:I813">C29+C108+C114+C178+C184+C251+C257+C353+C359+C365+C371+C377+C383+C461+C500+C570+C576+C659+C665+C671+C677+C683+C741+C747+C753</f>
        <v>68.55999999999999</v>
      </c>
      <c r="D813" s="91">
        <f t="shared" si="37"/>
        <v>22.73</v>
      </c>
      <c r="E813" s="91">
        <f t="shared" si="37"/>
        <v>11.6</v>
      </c>
      <c r="F813" s="91">
        <f t="shared" si="37"/>
        <v>13.45</v>
      </c>
      <c r="G813" s="91">
        <f t="shared" si="37"/>
        <v>7.300000000000001</v>
      </c>
      <c r="H813" s="91">
        <f t="shared" si="37"/>
        <v>8.4</v>
      </c>
      <c r="I813" s="91">
        <f t="shared" si="37"/>
        <v>4.3</v>
      </c>
      <c r="J813" s="91"/>
      <c r="K813" s="242"/>
      <c r="L813" s="149">
        <v>2010</v>
      </c>
      <c r="M813" s="149">
        <f aca="true" t="shared" si="38" ref="M813:R814">M29+M108+M114+M178+M184+M251+M257+M353+M359+M365+M371+M377+M383+M461+M500+M570+M576+M659+M665+M671+M677+M683+M741+M747+M753</f>
        <v>6983.782999999999</v>
      </c>
      <c r="N813" s="149">
        <f t="shared" si="38"/>
        <v>5497.7</v>
      </c>
      <c r="O813" s="149"/>
      <c r="P813" s="149">
        <f t="shared" si="38"/>
        <v>656.0830000000001</v>
      </c>
      <c r="Q813" s="201">
        <f t="shared" si="38"/>
        <v>800</v>
      </c>
      <c r="R813" s="149">
        <f t="shared" si="38"/>
        <v>30</v>
      </c>
      <c r="S813" s="15"/>
      <c r="T813" s="15"/>
    </row>
    <row r="814" spans="1:20" ht="18.75" hidden="1">
      <c r="A814" s="400"/>
      <c r="B814" s="404"/>
      <c r="C814" s="134"/>
      <c r="D814" s="134"/>
      <c r="E814" s="135"/>
      <c r="F814" s="135"/>
      <c r="G814" s="134"/>
      <c r="H814" s="134"/>
      <c r="I814" s="134"/>
      <c r="J814" s="131"/>
      <c r="K814" s="126"/>
      <c r="L814" s="198">
        <v>2011</v>
      </c>
      <c r="M814" s="149">
        <f t="shared" si="38"/>
        <v>5402.4</v>
      </c>
      <c r="N814" s="149">
        <f t="shared" si="38"/>
        <v>4077.4</v>
      </c>
      <c r="O814" s="149"/>
      <c r="P814" s="149">
        <f t="shared" si="38"/>
        <v>395</v>
      </c>
      <c r="Q814" s="201">
        <f t="shared" si="38"/>
        <v>900</v>
      </c>
      <c r="R814" s="149">
        <f t="shared" si="38"/>
        <v>30</v>
      </c>
      <c r="S814" s="15"/>
      <c r="T814" s="15"/>
    </row>
    <row r="815" spans="1:20" ht="18.75" hidden="1">
      <c r="A815" s="400"/>
      <c r="B815" s="404"/>
      <c r="C815" s="134"/>
      <c r="D815" s="134"/>
      <c r="E815" s="135"/>
      <c r="F815" s="135"/>
      <c r="G815" s="134"/>
      <c r="H815" s="134"/>
      <c r="I815" s="134"/>
      <c r="J815" s="131"/>
      <c r="K815" s="126"/>
      <c r="L815" s="198">
        <v>2012</v>
      </c>
      <c r="M815" s="149">
        <f aca="true" t="shared" si="39" ref="M815:R815">M31+M110+M116+M180+M186+M253+M259+M355+M361+M367+M373+M379+M385+M463+M502+M572+M578+M661+M667+M673+M679+M685+M743+M749+M755</f>
        <v>3388</v>
      </c>
      <c r="N815" s="149">
        <f t="shared" si="39"/>
        <v>3091</v>
      </c>
      <c r="O815" s="149"/>
      <c r="P815" s="149">
        <f t="shared" si="39"/>
        <v>257</v>
      </c>
      <c r="Q815" s="201"/>
      <c r="R815" s="149">
        <f t="shared" si="39"/>
        <v>40</v>
      </c>
      <c r="S815" s="15"/>
      <c r="T815" s="15"/>
    </row>
    <row r="816" spans="1:20" ht="18.75" hidden="1">
      <c r="A816" s="400"/>
      <c r="B816" s="404"/>
      <c r="C816" s="134"/>
      <c r="D816" s="134"/>
      <c r="E816" s="135"/>
      <c r="F816" s="135"/>
      <c r="G816" s="134"/>
      <c r="H816" s="134"/>
      <c r="I816" s="134"/>
      <c r="J816" s="131"/>
      <c r="K816" s="126"/>
      <c r="L816" s="198">
        <v>2013</v>
      </c>
      <c r="M816" s="149">
        <f aca="true" t="shared" si="40" ref="M816:P817">M32+M111+M117+M181+M187+M254+M260+M356+M362+M368+M374+M380+M386+M464+M503+M573+M579+M662+M668+M674+M680+M686+M744+M750+M756</f>
        <v>2352</v>
      </c>
      <c r="N816" s="149">
        <f t="shared" si="40"/>
        <v>2112</v>
      </c>
      <c r="O816" s="149"/>
      <c r="P816" s="149">
        <f t="shared" si="40"/>
        <v>240</v>
      </c>
      <c r="Q816" s="201"/>
      <c r="R816" s="149"/>
      <c r="S816" s="15"/>
      <c r="T816" s="15"/>
    </row>
    <row r="817" spans="1:20" ht="18.75" hidden="1">
      <c r="A817" s="400"/>
      <c r="B817" s="404"/>
      <c r="C817" s="134"/>
      <c r="D817" s="134"/>
      <c r="E817" s="135"/>
      <c r="F817" s="135"/>
      <c r="G817" s="134"/>
      <c r="H817" s="134"/>
      <c r="I817" s="134"/>
      <c r="J817" s="131"/>
      <c r="K817" s="126"/>
      <c r="L817" s="198">
        <v>2014</v>
      </c>
      <c r="M817" s="149">
        <f t="shared" si="40"/>
        <v>1561</v>
      </c>
      <c r="N817" s="149">
        <f t="shared" si="40"/>
        <v>1391</v>
      </c>
      <c r="O817" s="149"/>
      <c r="P817" s="149">
        <f t="shared" si="40"/>
        <v>170</v>
      </c>
      <c r="Q817" s="201"/>
      <c r="R817" s="149"/>
      <c r="S817" s="15"/>
      <c r="T817" s="15"/>
    </row>
    <row r="818" spans="1:20" ht="18.75" hidden="1">
      <c r="A818" s="401"/>
      <c r="B818" s="405"/>
      <c r="C818" s="136"/>
      <c r="D818" s="136"/>
      <c r="E818" s="137"/>
      <c r="F818" s="137"/>
      <c r="G818" s="136"/>
      <c r="H818" s="136"/>
      <c r="I818" s="136"/>
      <c r="J818" s="133"/>
      <c r="K818" s="129"/>
      <c r="L818" s="198">
        <v>2015</v>
      </c>
      <c r="M818" s="149">
        <f>M34+M113+M119+M183+M189+M256+M262+M358+M364+M370+M376+M382+M388+M466+M505+M575+M581+M664+M670+M676+M682+M688+M746+M752+M758</f>
        <v>660</v>
      </c>
      <c r="N818" s="149">
        <f>N34+N113+N119+N183+N189+N256+N262+N358+N364+N370+N376+N382+N388+N466+N505+N575+N581+N664+N670+N676+N682+N688+N746+N752+N758</f>
        <v>640</v>
      </c>
      <c r="O818" s="149"/>
      <c r="P818" s="149">
        <f>P34+P113+P119+P183+P189+P256+P262+P358+P364+P370+P376+P382+P388+P466+P505+P575+P581+P664+P670+P676+P682+P688+P746+P752+P758</f>
        <v>20</v>
      </c>
      <c r="Q818" s="201"/>
      <c r="R818" s="149"/>
      <c r="S818" s="15"/>
      <c r="T818" s="15"/>
    </row>
    <row r="819" spans="1:20" ht="12.75" hidden="1">
      <c r="A819" s="377" t="s">
        <v>23</v>
      </c>
      <c r="B819" s="370"/>
      <c r="C819" s="370"/>
      <c r="D819" s="370"/>
      <c r="E819" s="370"/>
      <c r="F819" s="370"/>
      <c r="G819" s="370"/>
      <c r="H819" s="370"/>
      <c r="I819" s="370"/>
      <c r="J819" s="370"/>
      <c r="K819" s="373"/>
      <c r="L819" s="182" t="s">
        <v>111</v>
      </c>
      <c r="M819" s="189">
        <f aca="true" t="shared" si="41" ref="M819:R819">M813+M814</f>
        <v>12386.182999999999</v>
      </c>
      <c r="N819" s="189">
        <f t="shared" si="41"/>
        <v>9575.1</v>
      </c>
      <c r="O819" s="189"/>
      <c r="P819" s="189">
        <f t="shared" si="41"/>
        <v>1051.083</v>
      </c>
      <c r="Q819" s="202">
        <f t="shared" si="41"/>
        <v>1700</v>
      </c>
      <c r="R819" s="189">
        <f t="shared" si="41"/>
        <v>60</v>
      </c>
      <c r="S819" s="15"/>
      <c r="T819" s="15"/>
    </row>
    <row r="820" spans="1:20" ht="12.75" hidden="1">
      <c r="A820" s="378"/>
      <c r="B820" s="371"/>
      <c r="C820" s="371"/>
      <c r="D820" s="371"/>
      <c r="E820" s="371"/>
      <c r="F820" s="371"/>
      <c r="G820" s="371"/>
      <c r="H820" s="371"/>
      <c r="I820" s="371"/>
      <c r="J820" s="371"/>
      <c r="K820" s="374"/>
      <c r="L820" s="182" t="s">
        <v>210</v>
      </c>
      <c r="M820" s="189">
        <f>M815+M816</f>
        <v>5740</v>
      </c>
      <c r="N820" s="189">
        <f>N815+N816</f>
        <v>5203</v>
      </c>
      <c r="O820" s="189"/>
      <c r="P820" s="189">
        <f>P815+P816</f>
        <v>497</v>
      </c>
      <c r="Q820" s="202"/>
      <c r="R820" s="189">
        <f>R815+R816</f>
        <v>40</v>
      </c>
      <c r="S820" s="15"/>
      <c r="T820" s="15"/>
    </row>
    <row r="821" spans="1:20" ht="12.75" hidden="1">
      <c r="A821" s="379"/>
      <c r="B821" s="372"/>
      <c r="C821" s="372"/>
      <c r="D821" s="372"/>
      <c r="E821" s="372"/>
      <c r="F821" s="372"/>
      <c r="G821" s="372"/>
      <c r="H821" s="372"/>
      <c r="I821" s="372"/>
      <c r="J821" s="372"/>
      <c r="K821" s="375"/>
      <c r="L821" s="182" t="s">
        <v>211</v>
      </c>
      <c r="M821" s="189">
        <f>M817+M818</f>
        <v>2221</v>
      </c>
      <c r="N821" s="189">
        <f>N817+N818</f>
        <v>2031</v>
      </c>
      <c r="O821" s="189"/>
      <c r="P821" s="189">
        <f>P817+P818</f>
        <v>190</v>
      </c>
      <c r="Q821" s="202"/>
      <c r="R821" s="189"/>
      <c r="S821" s="15"/>
      <c r="T821" s="15"/>
    </row>
    <row r="822" spans="1:20" ht="59.25" customHeight="1" hidden="1">
      <c r="A822" s="21" t="s">
        <v>53</v>
      </c>
      <c r="B822" s="121"/>
      <c r="C822" s="121"/>
      <c r="D822" s="121"/>
      <c r="E822" s="121"/>
      <c r="F822" s="121"/>
      <c r="G822" s="121"/>
      <c r="H822" s="121"/>
      <c r="I822" s="121"/>
      <c r="J822" s="75"/>
      <c r="K822" s="75"/>
      <c r="L822" s="227"/>
      <c r="M822" s="170"/>
      <c r="N822" s="170"/>
      <c r="O822" s="170"/>
      <c r="P822" s="170"/>
      <c r="Q822" s="170"/>
      <c r="R822" s="149"/>
      <c r="S822" s="15"/>
      <c r="T822" s="15"/>
    </row>
    <row r="823" spans="1:20" ht="15.75" customHeight="1" hidden="1">
      <c r="A823" s="396"/>
      <c r="B823" s="376" t="s">
        <v>21</v>
      </c>
      <c r="C823" s="509">
        <f>C126+C191+C197+C203+C209+C264+C307+C690+C696+C702+C708</f>
        <v>12</v>
      </c>
      <c r="D823" s="509">
        <f>D126+D191+D197+D203+D209+D264+D307+D690+D696+D702+D708</f>
        <v>8</v>
      </c>
      <c r="E823" s="509">
        <f>E126+E191+E197+E203+E209+E264+E307+E690+E696+E702+E708</f>
        <v>3</v>
      </c>
      <c r="F823" s="509">
        <f>F126+F191+F197+F203+F209+F264+F307+F690+F696+F702+F708</f>
        <v>1</v>
      </c>
      <c r="G823" s="509"/>
      <c r="H823" s="509"/>
      <c r="I823" s="509"/>
      <c r="J823" s="509"/>
      <c r="K823" s="512"/>
      <c r="L823" s="149">
        <v>2010</v>
      </c>
      <c r="M823" s="149">
        <f aca="true" t="shared" si="42" ref="M823:P824">M126+M191+M197+M203+M209+M264+M307+M690+M696+M702+M708</f>
        <v>697.5</v>
      </c>
      <c r="N823" s="149">
        <f t="shared" si="42"/>
        <v>687.5</v>
      </c>
      <c r="O823" s="149"/>
      <c r="P823" s="149">
        <f t="shared" si="42"/>
        <v>10</v>
      </c>
      <c r="Q823" s="201"/>
      <c r="R823" s="149"/>
      <c r="S823" s="15"/>
      <c r="T823" s="15"/>
    </row>
    <row r="824" spans="1:20" ht="12.75" hidden="1">
      <c r="A824" s="397"/>
      <c r="B824" s="376"/>
      <c r="C824" s="510"/>
      <c r="D824" s="510"/>
      <c r="E824" s="510"/>
      <c r="F824" s="510"/>
      <c r="G824" s="510"/>
      <c r="H824" s="510"/>
      <c r="I824" s="510"/>
      <c r="J824" s="510"/>
      <c r="K824" s="513"/>
      <c r="L824" s="198">
        <v>2011</v>
      </c>
      <c r="M824" s="149">
        <f t="shared" si="42"/>
        <v>536</v>
      </c>
      <c r="N824" s="149">
        <f t="shared" si="42"/>
        <v>521</v>
      </c>
      <c r="O824" s="149"/>
      <c r="P824" s="149">
        <f t="shared" si="42"/>
        <v>15</v>
      </c>
      <c r="Q824" s="201"/>
      <c r="R824" s="149"/>
      <c r="S824" s="15"/>
      <c r="T824" s="15"/>
    </row>
    <row r="825" spans="1:20" ht="12.75" hidden="1">
      <c r="A825" s="397"/>
      <c r="B825" s="376"/>
      <c r="C825" s="510"/>
      <c r="D825" s="510"/>
      <c r="E825" s="510"/>
      <c r="F825" s="510"/>
      <c r="G825" s="510"/>
      <c r="H825" s="510"/>
      <c r="I825" s="510"/>
      <c r="J825" s="510"/>
      <c r="K825" s="513"/>
      <c r="L825" s="198">
        <v>2012</v>
      </c>
      <c r="M825" s="149">
        <f>M128+M193+M199+M205+M211+M266+M309+M692+M698+M704+M710</f>
        <v>397</v>
      </c>
      <c r="N825" s="149">
        <f>N128+N193+N199+N205+N211+N266+N309+N692+N698+N704+N710</f>
        <v>397</v>
      </c>
      <c r="O825" s="149"/>
      <c r="P825" s="149"/>
      <c r="Q825" s="201"/>
      <c r="R825" s="149"/>
      <c r="S825" s="15"/>
      <c r="T825" s="15"/>
    </row>
    <row r="826" spans="1:20" ht="12.75" hidden="1">
      <c r="A826" s="397"/>
      <c r="B826" s="376"/>
      <c r="C826" s="510"/>
      <c r="D826" s="510"/>
      <c r="E826" s="510"/>
      <c r="F826" s="510"/>
      <c r="G826" s="510"/>
      <c r="H826" s="510"/>
      <c r="I826" s="510"/>
      <c r="J826" s="510"/>
      <c r="K826" s="513"/>
      <c r="L826" s="198">
        <v>2013</v>
      </c>
      <c r="M826" s="149"/>
      <c r="N826" s="149"/>
      <c r="O826" s="149"/>
      <c r="P826" s="149"/>
      <c r="Q826" s="201"/>
      <c r="R826" s="149"/>
      <c r="S826" s="15"/>
      <c r="T826" s="15"/>
    </row>
    <row r="827" spans="1:20" ht="12.75" hidden="1">
      <c r="A827" s="397"/>
      <c r="B827" s="376"/>
      <c r="C827" s="510"/>
      <c r="D827" s="510"/>
      <c r="E827" s="510"/>
      <c r="F827" s="510"/>
      <c r="G827" s="510"/>
      <c r="H827" s="510"/>
      <c r="I827" s="510"/>
      <c r="J827" s="510"/>
      <c r="K827" s="513"/>
      <c r="L827" s="198">
        <v>2014</v>
      </c>
      <c r="M827" s="149"/>
      <c r="N827" s="149"/>
      <c r="O827" s="149"/>
      <c r="P827" s="149"/>
      <c r="Q827" s="201"/>
      <c r="R827" s="149"/>
      <c r="S827" s="15"/>
      <c r="T827" s="15"/>
    </row>
    <row r="828" spans="1:20" ht="12.75" hidden="1">
      <c r="A828" s="398"/>
      <c r="B828" s="376"/>
      <c r="C828" s="511"/>
      <c r="D828" s="511"/>
      <c r="E828" s="511"/>
      <c r="F828" s="511"/>
      <c r="G828" s="511"/>
      <c r="H828" s="511"/>
      <c r="I828" s="511"/>
      <c r="J828" s="511"/>
      <c r="K828" s="514"/>
      <c r="L828" s="198">
        <v>2015</v>
      </c>
      <c r="M828" s="149"/>
      <c r="N828" s="149"/>
      <c r="O828" s="149"/>
      <c r="P828" s="149"/>
      <c r="Q828" s="201"/>
      <c r="R828" s="149"/>
      <c r="S828" s="15"/>
      <c r="T828" s="15"/>
    </row>
    <row r="829" spans="1:20" ht="12.75" hidden="1">
      <c r="A829" s="377" t="s">
        <v>23</v>
      </c>
      <c r="B829" s="370"/>
      <c r="C829" s="370"/>
      <c r="D829" s="370"/>
      <c r="E829" s="370"/>
      <c r="F829" s="370"/>
      <c r="G829" s="370"/>
      <c r="H829" s="370"/>
      <c r="I829" s="370"/>
      <c r="J829" s="370"/>
      <c r="K829" s="373"/>
      <c r="L829" s="182" t="s">
        <v>111</v>
      </c>
      <c r="M829" s="189">
        <f>M823+M824</f>
        <v>1233.5</v>
      </c>
      <c r="N829" s="189">
        <f>N823+N824</f>
        <v>1208.5</v>
      </c>
      <c r="O829" s="189"/>
      <c r="P829" s="189">
        <f>P823+P824</f>
        <v>25</v>
      </c>
      <c r="Q829" s="202"/>
      <c r="R829" s="189"/>
      <c r="S829" s="15"/>
      <c r="T829" s="15"/>
    </row>
    <row r="830" spans="1:20" ht="12.75" hidden="1">
      <c r="A830" s="378"/>
      <c r="B830" s="371"/>
      <c r="C830" s="371"/>
      <c r="D830" s="371"/>
      <c r="E830" s="371"/>
      <c r="F830" s="371"/>
      <c r="G830" s="371"/>
      <c r="H830" s="371"/>
      <c r="I830" s="371"/>
      <c r="J830" s="371"/>
      <c r="K830" s="374"/>
      <c r="L830" s="182" t="s">
        <v>210</v>
      </c>
      <c r="M830" s="189">
        <f>M825+M826</f>
        <v>397</v>
      </c>
      <c r="N830" s="189">
        <f>N825+N826</f>
        <v>397</v>
      </c>
      <c r="O830" s="189"/>
      <c r="P830" s="189"/>
      <c r="Q830" s="202"/>
      <c r="R830" s="189"/>
      <c r="S830" s="15"/>
      <c r="T830" s="15"/>
    </row>
    <row r="831" spans="1:20" ht="12.75" hidden="1">
      <c r="A831" s="379"/>
      <c r="B831" s="372"/>
      <c r="C831" s="372"/>
      <c r="D831" s="372"/>
      <c r="E831" s="372"/>
      <c r="F831" s="372"/>
      <c r="G831" s="372"/>
      <c r="H831" s="372"/>
      <c r="I831" s="372"/>
      <c r="J831" s="372"/>
      <c r="K831" s="375"/>
      <c r="L831" s="182" t="s">
        <v>211</v>
      </c>
      <c r="M831" s="189"/>
      <c r="N831" s="189"/>
      <c r="O831" s="189"/>
      <c r="P831" s="189"/>
      <c r="Q831" s="202"/>
      <c r="R831" s="189"/>
      <c r="S831" s="15"/>
      <c r="T831" s="15"/>
    </row>
    <row r="832" spans="1:20" ht="81" customHeight="1" hidden="1">
      <c r="A832" s="21" t="s">
        <v>32</v>
      </c>
      <c r="B832" s="14"/>
      <c r="C832" s="14"/>
      <c r="D832" s="14"/>
      <c r="E832" s="14"/>
      <c r="F832" s="14"/>
      <c r="G832" s="14"/>
      <c r="H832" s="14"/>
      <c r="I832" s="14"/>
      <c r="J832" s="74"/>
      <c r="K832" s="72"/>
      <c r="L832" s="219"/>
      <c r="M832" s="159"/>
      <c r="N832" s="159"/>
      <c r="O832" s="159"/>
      <c r="P832" s="159"/>
      <c r="Q832" s="159"/>
      <c r="R832" s="153"/>
      <c r="S832" s="15"/>
      <c r="T832" s="15"/>
    </row>
    <row r="833" spans="1:20" ht="12.75" customHeight="1" hidden="1">
      <c r="A833" s="349"/>
      <c r="B833" s="279" t="s">
        <v>14</v>
      </c>
      <c r="C833" s="31">
        <f aca="true" t="shared" si="43" ref="C833:I833">C36+C68+C216+C390+C425+C507+C513+C519+C760+C766</f>
        <v>26.2</v>
      </c>
      <c r="D833" s="31">
        <f t="shared" si="43"/>
        <v>20.4</v>
      </c>
      <c r="E833" s="31"/>
      <c r="F833" s="31">
        <f t="shared" si="43"/>
        <v>3</v>
      </c>
      <c r="G833" s="31"/>
      <c r="H833" s="31">
        <f t="shared" si="43"/>
        <v>2.5</v>
      </c>
      <c r="I833" s="31">
        <f t="shared" si="43"/>
        <v>0.3</v>
      </c>
      <c r="J833" s="31"/>
      <c r="K833" s="243"/>
      <c r="L833" s="31">
        <v>2010</v>
      </c>
      <c r="M833" s="153">
        <f aca="true" t="shared" si="44" ref="M833:R834">M36+M68+M216+M390+M425+M507+M513+M519+M760+M766</f>
        <v>16929</v>
      </c>
      <c r="N833" s="153">
        <f t="shared" si="44"/>
        <v>4516</v>
      </c>
      <c r="O833" s="153"/>
      <c r="P833" s="153">
        <f t="shared" si="44"/>
        <v>12413</v>
      </c>
      <c r="Q833" s="203">
        <f t="shared" si="44"/>
        <v>0</v>
      </c>
      <c r="R833" s="153">
        <f t="shared" si="44"/>
        <v>0</v>
      </c>
      <c r="S833" s="15"/>
      <c r="T833" s="15"/>
    </row>
    <row r="834" spans="1:20" ht="12.75" hidden="1">
      <c r="A834" s="349"/>
      <c r="B834" s="279"/>
      <c r="C834" s="142"/>
      <c r="D834" s="138"/>
      <c r="E834" s="138"/>
      <c r="F834" s="138"/>
      <c r="G834" s="138"/>
      <c r="H834" s="138"/>
      <c r="I834" s="138"/>
      <c r="J834" s="126"/>
      <c r="K834" s="139"/>
      <c r="L834" s="207">
        <v>2011</v>
      </c>
      <c r="M834" s="153">
        <f t="shared" si="44"/>
        <v>4961</v>
      </c>
      <c r="N834" s="153">
        <f t="shared" si="44"/>
        <v>2360</v>
      </c>
      <c r="O834" s="153"/>
      <c r="P834" s="153">
        <f t="shared" si="44"/>
        <v>2601</v>
      </c>
      <c r="Q834" s="203">
        <f t="shared" si="44"/>
        <v>0</v>
      </c>
      <c r="R834" s="153">
        <f t="shared" si="44"/>
        <v>0</v>
      </c>
      <c r="S834" s="15"/>
      <c r="T834" s="15"/>
    </row>
    <row r="835" spans="1:20" ht="12.75" hidden="1">
      <c r="A835" s="349"/>
      <c r="B835" s="279"/>
      <c r="C835" s="138"/>
      <c r="D835" s="138"/>
      <c r="E835" s="138"/>
      <c r="F835" s="138"/>
      <c r="G835" s="138"/>
      <c r="H835" s="138"/>
      <c r="I835" s="138"/>
      <c r="J835" s="126"/>
      <c r="K835" s="139"/>
      <c r="L835" s="207">
        <v>2012</v>
      </c>
      <c r="M835" s="153">
        <f aca="true" t="shared" si="45" ref="M835:R835">M38+M70+M218+M392+M427+M509+M515+M521+M762+M768</f>
        <v>4911</v>
      </c>
      <c r="N835" s="153">
        <f t="shared" si="45"/>
        <v>2360</v>
      </c>
      <c r="O835" s="153"/>
      <c r="P835" s="153">
        <f t="shared" si="45"/>
        <v>2551</v>
      </c>
      <c r="Q835" s="203">
        <f t="shared" si="45"/>
        <v>0</v>
      </c>
      <c r="R835" s="153">
        <f t="shared" si="45"/>
        <v>0</v>
      </c>
      <c r="S835" s="15"/>
      <c r="T835" s="15"/>
    </row>
    <row r="836" spans="1:20" ht="12.75" hidden="1">
      <c r="A836" s="349"/>
      <c r="B836" s="279"/>
      <c r="C836" s="142"/>
      <c r="D836" s="138"/>
      <c r="E836" s="138"/>
      <c r="F836" s="138"/>
      <c r="G836" s="138"/>
      <c r="H836" s="138"/>
      <c r="I836" s="138"/>
      <c r="J836" s="126"/>
      <c r="K836" s="139"/>
      <c r="L836" s="207">
        <v>2013</v>
      </c>
      <c r="M836" s="153">
        <f aca="true" t="shared" si="46" ref="M836:R836">M39+M71+M219+M393+M428+M510+M516+M522+M763+M769</f>
        <v>3661</v>
      </c>
      <c r="N836" s="153">
        <f t="shared" si="46"/>
        <v>1660</v>
      </c>
      <c r="O836" s="153"/>
      <c r="P836" s="153">
        <f t="shared" si="46"/>
        <v>2001</v>
      </c>
      <c r="Q836" s="203">
        <f t="shared" si="46"/>
        <v>0</v>
      </c>
      <c r="R836" s="153">
        <f t="shared" si="46"/>
        <v>0</v>
      </c>
      <c r="S836" s="15"/>
      <c r="T836" s="15"/>
    </row>
    <row r="837" spans="1:20" ht="12.75" hidden="1">
      <c r="A837" s="349"/>
      <c r="B837" s="279"/>
      <c r="C837" s="138"/>
      <c r="D837" s="138"/>
      <c r="E837" s="138"/>
      <c r="F837" s="138"/>
      <c r="G837" s="138"/>
      <c r="H837" s="138"/>
      <c r="I837" s="138"/>
      <c r="J837" s="126"/>
      <c r="K837" s="139"/>
      <c r="L837" s="207">
        <v>2014</v>
      </c>
      <c r="M837" s="153">
        <f aca="true" t="shared" si="47" ref="M837:R837">M40+M72+M220+M394+M429+M511+M517+M523+M764+M770</f>
        <v>3664</v>
      </c>
      <c r="N837" s="153">
        <f t="shared" si="47"/>
        <v>1660</v>
      </c>
      <c r="O837" s="153"/>
      <c r="P837" s="153">
        <f t="shared" si="47"/>
        <v>2004</v>
      </c>
      <c r="Q837" s="203">
        <f t="shared" si="47"/>
        <v>0</v>
      </c>
      <c r="R837" s="153">
        <f t="shared" si="47"/>
        <v>0</v>
      </c>
      <c r="S837" s="15"/>
      <c r="T837" s="15"/>
    </row>
    <row r="838" spans="1:20" ht="12.75" hidden="1">
      <c r="A838" s="349"/>
      <c r="B838" s="279"/>
      <c r="C838" s="140"/>
      <c r="D838" s="140"/>
      <c r="E838" s="140"/>
      <c r="F838" s="140"/>
      <c r="G838" s="140"/>
      <c r="H838" s="140"/>
      <c r="I838" s="140"/>
      <c r="J838" s="129"/>
      <c r="K838" s="141"/>
      <c r="L838" s="207">
        <v>2015</v>
      </c>
      <c r="M838" s="153">
        <f aca="true" t="shared" si="48" ref="M838:R838">M41+M73+M221+M395+M430+M512+M518+M524+M765+M771</f>
        <v>3311</v>
      </c>
      <c r="N838" s="153">
        <f t="shared" si="48"/>
        <v>1660</v>
      </c>
      <c r="O838" s="153"/>
      <c r="P838" s="153">
        <f t="shared" si="48"/>
        <v>1651</v>
      </c>
      <c r="Q838" s="203">
        <f t="shared" si="48"/>
        <v>0</v>
      </c>
      <c r="R838" s="153">
        <f t="shared" si="48"/>
        <v>0</v>
      </c>
      <c r="S838" s="15"/>
      <c r="T838" s="15"/>
    </row>
    <row r="839" spans="1:20" ht="12.75" hidden="1">
      <c r="A839" s="377" t="s">
        <v>23</v>
      </c>
      <c r="B839" s="370"/>
      <c r="C839" s="370"/>
      <c r="D839" s="370"/>
      <c r="E839" s="370"/>
      <c r="F839" s="370"/>
      <c r="G839" s="370"/>
      <c r="H839" s="370"/>
      <c r="I839" s="370"/>
      <c r="J839" s="370"/>
      <c r="K839" s="373"/>
      <c r="L839" s="182" t="s">
        <v>111</v>
      </c>
      <c r="M839" s="189">
        <f>M833+M834</f>
        <v>21890</v>
      </c>
      <c r="N839" s="189">
        <f>N833+N834</f>
        <v>6876</v>
      </c>
      <c r="O839" s="189"/>
      <c r="P839" s="189">
        <f>P833+P834</f>
        <v>15014</v>
      </c>
      <c r="Q839" s="202"/>
      <c r="R839" s="189"/>
      <c r="S839" s="15"/>
      <c r="T839" s="15"/>
    </row>
    <row r="840" spans="1:20" ht="12.75" hidden="1">
      <c r="A840" s="378"/>
      <c r="B840" s="371"/>
      <c r="C840" s="371"/>
      <c r="D840" s="371"/>
      <c r="E840" s="371"/>
      <c r="F840" s="371"/>
      <c r="G840" s="371"/>
      <c r="H840" s="371"/>
      <c r="I840" s="371"/>
      <c r="J840" s="371"/>
      <c r="K840" s="374"/>
      <c r="L840" s="182" t="s">
        <v>210</v>
      </c>
      <c r="M840" s="189">
        <f>M835+M836</f>
        <v>8572</v>
      </c>
      <c r="N840" s="189">
        <f>N835+N836</f>
        <v>4020</v>
      </c>
      <c r="O840" s="189"/>
      <c r="P840" s="189"/>
      <c r="Q840" s="202"/>
      <c r="R840" s="189"/>
      <c r="S840" s="15"/>
      <c r="T840" s="15"/>
    </row>
    <row r="841" spans="1:20" ht="12.75" hidden="1">
      <c r="A841" s="379"/>
      <c r="B841" s="372"/>
      <c r="C841" s="372"/>
      <c r="D841" s="372"/>
      <c r="E841" s="372"/>
      <c r="F841" s="372"/>
      <c r="G841" s="372"/>
      <c r="H841" s="372"/>
      <c r="I841" s="372"/>
      <c r="J841" s="372"/>
      <c r="K841" s="375"/>
      <c r="L841" s="182" t="s">
        <v>211</v>
      </c>
      <c r="M841" s="189">
        <f>M837+M838</f>
        <v>6975</v>
      </c>
      <c r="N841" s="189">
        <f>N837+N838</f>
        <v>3320</v>
      </c>
      <c r="O841" s="189"/>
      <c r="P841" s="189"/>
      <c r="Q841" s="202"/>
      <c r="R841" s="189"/>
      <c r="S841" s="15"/>
      <c r="T841" s="15"/>
    </row>
    <row r="842" spans="1:20" ht="86.25" customHeight="1" hidden="1">
      <c r="A842" s="52" t="s">
        <v>35</v>
      </c>
      <c r="B842" s="104"/>
      <c r="C842" s="104"/>
      <c r="D842" s="104"/>
      <c r="E842" s="104"/>
      <c r="F842" s="104"/>
      <c r="G842" s="104"/>
      <c r="H842" s="104"/>
      <c r="I842" s="104"/>
      <c r="J842" s="76"/>
      <c r="K842" s="231"/>
      <c r="L842" s="216"/>
      <c r="M842" s="86"/>
      <c r="N842" s="86"/>
      <c r="O842" s="86"/>
      <c r="P842" s="86"/>
      <c r="Q842" s="204"/>
      <c r="R842" s="86"/>
      <c r="S842" s="15"/>
      <c r="T842" s="15"/>
    </row>
    <row r="843" spans="1:20" ht="12.75" customHeight="1" hidden="1">
      <c r="A843" s="349"/>
      <c r="B843" s="376" t="s">
        <v>21</v>
      </c>
      <c r="C843" s="86">
        <f aca="true" t="shared" si="49" ref="C843:I843">C75+C139+C397+C432+C773+C779</f>
        <v>7</v>
      </c>
      <c r="D843" s="86">
        <f t="shared" si="49"/>
        <v>2</v>
      </c>
      <c r="E843" s="86">
        <f t="shared" si="49"/>
        <v>2</v>
      </c>
      <c r="F843" s="86"/>
      <c r="G843" s="86">
        <f>G75+G139+G397+G432+G773+G779</f>
        <v>1</v>
      </c>
      <c r="H843" s="86"/>
      <c r="I843" s="86">
        <f t="shared" si="49"/>
        <v>2</v>
      </c>
      <c r="J843" s="86"/>
      <c r="K843" s="244"/>
      <c r="L843" s="216">
        <v>2010</v>
      </c>
      <c r="M843" s="86">
        <f aca="true" t="shared" si="50" ref="M843:R844">M75+M139+M397+M432+M773+M779</f>
        <v>2863</v>
      </c>
      <c r="N843" s="86">
        <f t="shared" si="50"/>
        <v>575</v>
      </c>
      <c r="O843" s="86"/>
      <c r="P843" s="86">
        <f>P75+P139+P397+P432+P773+P779</f>
        <v>1488</v>
      </c>
      <c r="Q843" s="204">
        <f t="shared" si="50"/>
        <v>800</v>
      </c>
      <c r="R843" s="86">
        <f t="shared" si="50"/>
        <v>0</v>
      </c>
      <c r="S843" s="15"/>
      <c r="T843" s="15"/>
    </row>
    <row r="844" spans="1:20" ht="12.75" hidden="1">
      <c r="A844" s="349"/>
      <c r="B844" s="376"/>
      <c r="C844" s="125"/>
      <c r="D844" s="125"/>
      <c r="E844" s="125"/>
      <c r="F844" s="125"/>
      <c r="G844" s="125"/>
      <c r="H844" s="125"/>
      <c r="I844" s="125"/>
      <c r="J844" s="126"/>
      <c r="K844" s="126"/>
      <c r="L844" s="216">
        <v>2011</v>
      </c>
      <c r="M844" s="86">
        <f t="shared" si="50"/>
        <v>2063</v>
      </c>
      <c r="N844" s="86">
        <f t="shared" si="50"/>
        <v>575</v>
      </c>
      <c r="O844" s="86"/>
      <c r="P844" s="86">
        <f>P76+P140+P398+P433+P774+P780</f>
        <v>1488</v>
      </c>
      <c r="Q844" s="204">
        <f t="shared" si="50"/>
        <v>0</v>
      </c>
      <c r="R844" s="86">
        <f t="shared" si="50"/>
        <v>0</v>
      </c>
      <c r="S844" s="15"/>
      <c r="T844" s="15"/>
    </row>
    <row r="845" spans="1:20" ht="12.75" hidden="1">
      <c r="A845" s="349"/>
      <c r="B845" s="376"/>
      <c r="C845" s="125"/>
      <c r="D845" s="125"/>
      <c r="E845" s="125"/>
      <c r="F845" s="125"/>
      <c r="G845" s="125"/>
      <c r="H845" s="125"/>
      <c r="I845" s="125"/>
      <c r="J845" s="126"/>
      <c r="K845" s="126"/>
      <c r="L845" s="216">
        <v>2012</v>
      </c>
      <c r="M845" s="86">
        <f aca="true" t="shared" si="51" ref="M845:R845">M77+M141+M399+M434+M775+M781</f>
        <v>1613</v>
      </c>
      <c r="N845" s="86">
        <f t="shared" si="51"/>
        <v>575</v>
      </c>
      <c r="O845" s="86"/>
      <c r="P845" s="86">
        <f>P77+P141+P399+P434+P775+P781</f>
        <v>1038</v>
      </c>
      <c r="Q845" s="204">
        <f t="shared" si="51"/>
        <v>0</v>
      </c>
      <c r="R845" s="86">
        <f t="shared" si="51"/>
        <v>0</v>
      </c>
      <c r="S845" s="15"/>
      <c r="T845" s="15"/>
    </row>
    <row r="846" spans="1:20" ht="12.75" hidden="1">
      <c r="A846" s="349"/>
      <c r="B846" s="376"/>
      <c r="C846" s="125"/>
      <c r="D846" s="125"/>
      <c r="E846" s="125"/>
      <c r="F846" s="125"/>
      <c r="G846" s="125"/>
      <c r="H846" s="125"/>
      <c r="I846" s="125"/>
      <c r="J846" s="126"/>
      <c r="K846" s="126"/>
      <c r="L846" s="216">
        <v>2013</v>
      </c>
      <c r="M846" s="86">
        <f aca="true" t="shared" si="52" ref="M846:R846">M78+M142+M400+M435+M776+M782</f>
        <v>1613</v>
      </c>
      <c r="N846" s="86">
        <f t="shared" si="52"/>
        <v>575</v>
      </c>
      <c r="O846" s="86"/>
      <c r="P846" s="86">
        <f t="shared" si="52"/>
        <v>1038</v>
      </c>
      <c r="Q846" s="204">
        <f t="shared" si="52"/>
        <v>0</v>
      </c>
      <c r="R846" s="86">
        <f t="shared" si="52"/>
        <v>0</v>
      </c>
      <c r="S846" s="15"/>
      <c r="T846" s="15"/>
    </row>
    <row r="847" spans="1:20" ht="12.75" hidden="1">
      <c r="A847" s="349"/>
      <c r="B847" s="376"/>
      <c r="C847" s="125"/>
      <c r="D847" s="125"/>
      <c r="E847" s="125"/>
      <c r="F847" s="125"/>
      <c r="G847" s="125"/>
      <c r="H847" s="125"/>
      <c r="I847" s="125"/>
      <c r="J847" s="126"/>
      <c r="K847" s="126"/>
      <c r="L847" s="216">
        <v>2014</v>
      </c>
      <c r="M847" s="86">
        <f aca="true" t="shared" si="53" ref="M847:R847">M79+M143+M401+M436+M777+M783</f>
        <v>641</v>
      </c>
      <c r="N847" s="86">
        <f t="shared" si="53"/>
        <v>500</v>
      </c>
      <c r="O847" s="86"/>
      <c r="P847" s="86">
        <f t="shared" si="53"/>
        <v>141</v>
      </c>
      <c r="Q847" s="204">
        <f t="shared" si="53"/>
        <v>0</v>
      </c>
      <c r="R847" s="86">
        <f t="shared" si="53"/>
        <v>0</v>
      </c>
      <c r="S847" s="15"/>
      <c r="T847" s="15"/>
    </row>
    <row r="848" spans="1:20" ht="12.75" hidden="1">
      <c r="A848" s="349"/>
      <c r="B848" s="376"/>
      <c r="C848" s="128"/>
      <c r="D848" s="128"/>
      <c r="E848" s="128"/>
      <c r="F848" s="128"/>
      <c r="G848" s="128"/>
      <c r="H848" s="128"/>
      <c r="I848" s="128"/>
      <c r="J848" s="129"/>
      <c r="K848" s="129"/>
      <c r="L848" s="216">
        <v>2015</v>
      </c>
      <c r="M848" s="86">
        <f aca="true" t="shared" si="54" ref="M848:R848">M80+M144+M402+M437+M778+M784</f>
        <v>641</v>
      </c>
      <c r="N848" s="86">
        <f t="shared" si="54"/>
        <v>500</v>
      </c>
      <c r="O848" s="86"/>
      <c r="P848" s="86">
        <f t="shared" si="54"/>
        <v>141</v>
      </c>
      <c r="Q848" s="204">
        <f t="shared" si="54"/>
        <v>0</v>
      </c>
      <c r="R848" s="86">
        <f t="shared" si="54"/>
        <v>0</v>
      </c>
      <c r="S848" s="15"/>
      <c r="T848" s="15"/>
    </row>
    <row r="849" spans="1:20" ht="12.75" customHeight="1">
      <c r="A849" s="361" t="s">
        <v>23</v>
      </c>
      <c r="B849" s="362"/>
      <c r="C849" s="362"/>
      <c r="D849" s="362"/>
      <c r="E849" s="362"/>
      <c r="F849" s="362"/>
      <c r="G849" s="362"/>
      <c r="H849" s="362"/>
      <c r="I849" s="362"/>
      <c r="J849" s="362"/>
      <c r="K849" s="363"/>
      <c r="L849" s="182" t="s">
        <v>111</v>
      </c>
      <c r="M849" s="189">
        <f>M843+M844</f>
        <v>4926</v>
      </c>
      <c r="N849" s="189">
        <f>N843+N844</f>
        <v>1150</v>
      </c>
      <c r="O849" s="189"/>
      <c r="P849" s="189">
        <f>P843+P844</f>
        <v>2976</v>
      </c>
      <c r="Q849" s="202">
        <f>Q843+Q844</f>
        <v>800</v>
      </c>
      <c r="R849" s="189"/>
      <c r="S849" s="205"/>
      <c r="T849" s="15"/>
    </row>
    <row r="850" spans="1:20" ht="12.75" customHeight="1">
      <c r="A850" s="364"/>
      <c r="B850" s="365"/>
      <c r="C850" s="365"/>
      <c r="D850" s="365"/>
      <c r="E850" s="365"/>
      <c r="F850" s="365"/>
      <c r="G850" s="365"/>
      <c r="H850" s="365"/>
      <c r="I850" s="365"/>
      <c r="J850" s="365"/>
      <c r="K850" s="366"/>
      <c r="L850" s="182" t="s">
        <v>210</v>
      </c>
      <c r="M850" s="189">
        <f>M845+M846</f>
        <v>3226</v>
      </c>
      <c r="N850" s="189">
        <f>N845+N846</f>
        <v>1150</v>
      </c>
      <c r="O850" s="189"/>
      <c r="P850" s="189">
        <f>P845+P846</f>
        <v>2076</v>
      </c>
      <c r="Q850" s="202"/>
      <c r="R850" s="189"/>
      <c r="S850" s="205"/>
      <c r="T850" s="15"/>
    </row>
    <row r="851" spans="1:20" ht="12.75" customHeight="1">
      <c r="A851" s="367"/>
      <c r="B851" s="368"/>
      <c r="C851" s="368"/>
      <c r="D851" s="368"/>
      <c r="E851" s="368"/>
      <c r="F851" s="368"/>
      <c r="G851" s="368"/>
      <c r="H851" s="368"/>
      <c r="I851" s="368"/>
      <c r="J851" s="368"/>
      <c r="K851" s="369"/>
      <c r="L851" s="182" t="s">
        <v>211</v>
      </c>
      <c r="M851" s="189">
        <f>M847+M848</f>
        <v>1282</v>
      </c>
      <c r="N851" s="189">
        <f>N847+N848</f>
        <v>1000</v>
      </c>
      <c r="O851" s="189"/>
      <c r="P851" s="189">
        <f>P847+P848</f>
        <v>282</v>
      </c>
      <c r="Q851" s="202"/>
      <c r="R851" s="189"/>
      <c r="S851" s="205"/>
      <c r="T851" s="15"/>
    </row>
    <row r="852" spans="1:20" ht="18.75">
      <c r="A852" s="66" t="s">
        <v>222</v>
      </c>
      <c r="B852" s="260"/>
      <c r="C852" s="261"/>
      <c r="D852" s="261"/>
      <c r="E852" s="261"/>
      <c r="F852" s="261"/>
      <c r="G852" s="261"/>
      <c r="H852" s="261"/>
      <c r="I852" s="261"/>
      <c r="J852" s="172"/>
      <c r="K852" s="245"/>
      <c r="L852" s="195"/>
      <c r="M852" s="54"/>
      <c r="N852" s="54"/>
      <c r="O852" s="54"/>
      <c r="P852" s="54"/>
      <c r="Q852" s="54"/>
      <c r="R852" s="54"/>
      <c r="S852" s="175"/>
      <c r="T852" s="15"/>
    </row>
    <row r="853" ht="12.75">
      <c r="L853" s="230"/>
    </row>
    <row r="854" ht="12.75">
      <c r="L854" s="230"/>
    </row>
    <row r="855" ht="12.75">
      <c r="L855" s="230"/>
    </row>
    <row r="856" ht="12.75">
      <c r="L856" s="230"/>
    </row>
    <row r="857" ht="12.75">
      <c r="L857" s="230"/>
    </row>
    <row r="858" ht="12.75">
      <c r="L858" s="230"/>
    </row>
    <row r="859" ht="12.75">
      <c r="L859" s="230"/>
    </row>
    <row r="860" ht="12.75">
      <c r="L860" s="230"/>
    </row>
    <row r="861" ht="12.75">
      <c r="L861" s="230"/>
    </row>
    <row r="862" ht="12.75">
      <c r="L862" s="230"/>
    </row>
    <row r="863" ht="12.75">
      <c r="L863" s="230"/>
    </row>
    <row r="864" ht="12.75">
      <c r="L864" s="230"/>
    </row>
    <row r="865" ht="12.75">
      <c r="L865" s="230"/>
    </row>
    <row r="866" ht="12.75">
      <c r="L866" s="230"/>
    </row>
    <row r="867" ht="12.75">
      <c r="L867" s="230"/>
    </row>
    <row r="868" ht="12.75">
      <c r="L868" s="230"/>
    </row>
    <row r="869" ht="12.75">
      <c r="L869" s="230"/>
    </row>
    <row r="870" ht="12.75">
      <c r="L870" s="230"/>
    </row>
    <row r="871" ht="12.75">
      <c r="L871" s="230"/>
    </row>
    <row r="872" ht="12.75">
      <c r="L872" s="230"/>
    </row>
    <row r="873" ht="12.75">
      <c r="L873" s="230"/>
    </row>
    <row r="874" ht="12.75">
      <c r="L874" s="230"/>
    </row>
    <row r="875" ht="12.75">
      <c r="L875" s="230"/>
    </row>
    <row r="876" ht="12.75">
      <c r="L876" s="230"/>
    </row>
    <row r="877" ht="12.75">
      <c r="L877" s="230"/>
    </row>
    <row r="878" ht="12.75">
      <c r="L878" s="230"/>
    </row>
    <row r="879" ht="12.75">
      <c r="L879" s="230"/>
    </row>
    <row r="880" ht="12.75">
      <c r="L880" s="230"/>
    </row>
    <row r="881" ht="12.75">
      <c r="L881" s="230"/>
    </row>
    <row r="882" ht="12.75">
      <c r="L882" s="230"/>
    </row>
    <row r="883" ht="12.75">
      <c r="L883" s="230"/>
    </row>
    <row r="884" ht="12.75">
      <c r="L884" s="230"/>
    </row>
    <row r="885" ht="12.75">
      <c r="L885" s="230"/>
    </row>
    <row r="886" ht="12.75">
      <c r="L886" s="230"/>
    </row>
    <row r="887" ht="12.75">
      <c r="L887" s="230"/>
    </row>
    <row r="888" ht="12.75">
      <c r="L888" s="230"/>
    </row>
    <row r="889" ht="12.75">
      <c r="L889" s="230"/>
    </row>
    <row r="890" ht="12.75">
      <c r="L890" s="230"/>
    </row>
    <row r="891" ht="12.75">
      <c r="L891" s="230"/>
    </row>
    <row r="892" ht="12.75">
      <c r="L892" s="230"/>
    </row>
    <row r="893" ht="12.75">
      <c r="L893" s="230"/>
    </row>
    <row r="894" ht="12.75">
      <c r="L894" s="230"/>
    </row>
  </sheetData>
  <mergeCells count="1279">
    <mergeCell ref="A585:A589"/>
    <mergeCell ref="A717:A721"/>
    <mergeCell ref="A16:A21"/>
    <mergeCell ref="A315:A320"/>
    <mergeCell ref="A406:A410"/>
    <mergeCell ref="A471:A474"/>
    <mergeCell ref="A411:A416"/>
    <mergeCell ref="A377:A382"/>
    <mergeCell ref="A365:A370"/>
    <mergeCell ref="A383:A388"/>
    <mergeCell ref="K823:K828"/>
    <mergeCell ref="G823:G828"/>
    <mergeCell ref="H823:H828"/>
    <mergeCell ref="I823:I828"/>
    <mergeCell ref="J823:J828"/>
    <mergeCell ref="C823:C828"/>
    <mergeCell ref="D823:D828"/>
    <mergeCell ref="E823:E828"/>
    <mergeCell ref="F823:F828"/>
    <mergeCell ref="C696:C701"/>
    <mergeCell ref="C702:C707"/>
    <mergeCell ref="C708:C713"/>
    <mergeCell ref="D696:D701"/>
    <mergeCell ref="D702:D707"/>
    <mergeCell ref="D708:D713"/>
    <mergeCell ref="C677:C682"/>
    <mergeCell ref="D677:D682"/>
    <mergeCell ref="C690:C695"/>
    <mergeCell ref="D690:D695"/>
    <mergeCell ref="C665:C670"/>
    <mergeCell ref="D665:D670"/>
    <mergeCell ref="C671:C676"/>
    <mergeCell ref="D671:D676"/>
    <mergeCell ref="H809:H811"/>
    <mergeCell ref="I809:I811"/>
    <mergeCell ref="J809:J811"/>
    <mergeCell ref="K809:K811"/>
    <mergeCell ref="J418:J423"/>
    <mergeCell ref="I418:I423"/>
    <mergeCell ref="K418:K423"/>
    <mergeCell ref="H432:H437"/>
    <mergeCell ref="I432:I437"/>
    <mergeCell ref="J432:J437"/>
    <mergeCell ref="K432:K437"/>
    <mergeCell ref="H425:H430"/>
    <mergeCell ref="H418:H423"/>
    <mergeCell ref="I425:I430"/>
    <mergeCell ref="A432:A437"/>
    <mergeCell ref="B432:B437"/>
    <mergeCell ref="C432:C437"/>
    <mergeCell ref="G425:G430"/>
    <mergeCell ref="E432:E437"/>
    <mergeCell ref="F432:F437"/>
    <mergeCell ref="G432:G437"/>
    <mergeCell ref="G411:G416"/>
    <mergeCell ref="D411:D416"/>
    <mergeCell ref="J411:J416"/>
    <mergeCell ref="I411:I416"/>
    <mergeCell ref="I397:I402"/>
    <mergeCell ref="H397:H402"/>
    <mergeCell ref="A397:A402"/>
    <mergeCell ref="B411:B416"/>
    <mergeCell ref="F411:F416"/>
    <mergeCell ref="C411:C416"/>
    <mergeCell ref="H411:H416"/>
    <mergeCell ref="E411:E416"/>
    <mergeCell ref="A403:K403"/>
    <mergeCell ref="K411:K416"/>
    <mergeCell ref="J390:J395"/>
    <mergeCell ref="K390:K395"/>
    <mergeCell ref="J397:J402"/>
    <mergeCell ref="B397:B402"/>
    <mergeCell ref="E397:E402"/>
    <mergeCell ref="G397:G402"/>
    <mergeCell ref="F397:F402"/>
    <mergeCell ref="C397:C402"/>
    <mergeCell ref="D397:D402"/>
    <mergeCell ref="K397:K402"/>
    <mergeCell ref="K383:K388"/>
    <mergeCell ref="A390:A395"/>
    <mergeCell ref="B390:B395"/>
    <mergeCell ref="C390:C395"/>
    <mergeCell ref="D390:D395"/>
    <mergeCell ref="E390:E395"/>
    <mergeCell ref="F390:F395"/>
    <mergeCell ref="I390:I395"/>
    <mergeCell ref="G390:G395"/>
    <mergeCell ref="H390:H395"/>
    <mergeCell ref="J383:J388"/>
    <mergeCell ref="C383:C388"/>
    <mergeCell ref="D383:D388"/>
    <mergeCell ref="E383:E388"/>
    <mergeCell ref="F383:F388"/>
    <mergeCell ref="G383:G388"/>
    <mergeCell ref="H383:H388"/>
    <mergeCell ref="B383:B388"/>
    <mergeCell ref="A371:A376"/>
    <mergeCell ref="H377:H382"/>
    <mergeCell ref="I377:I382"/>
    <mergeCell ref="H371:H376"/>
    <mergeCell ref="I371:I376"/>
    <mergeCell ref="B371:B376"/>
    <mergeCell ref="C371:C376"/>
    <mergeCell ref="D371:D376"/>
    <mergeCell ref="I383:I388"/>
    <mergeCell ref="J377:J382"/>
    <mergeCell ref="K377:K382"/>
    <mergeCell ref="G377:G382"/>
    <mergeCell ref="B377:B382"/>
    <mergeCell ref="C377:C382"/>
    <mergeCell ref="E377:E382"/>
    <mergeCell ref="F377:F382"/>
    <mergeCell ref="D377:D382"/>
    <mergeCell ref="I353:I358"/>
    <mergeCell ref="C365:C370"/>
    <mergeCell ref="D365:D370"/>
    <mergeCell ref="B365:B370"/>
    <mergeCell ref="C353:C358"/>
    <mergeCell ref="D353:D358"/>
    <mergeCell ref="H359:H364"/>
    <mergeCell ref="I359:I364"/>
    <mergeCell ref="E365:E370"/>
    <mergeCell ref="H365:H370"/>
    <mergeCell ref="A359:A364"/>
    <mergeCell ref="E359:E364"/>
    <mergeCell ref="F359:F364"/>
    <mergeCell ref="G359:G364"/>
    <mergeCell ref="B359:B364"/>
    <mergeCell ref="C359:C364"/>
    <mergeCell ref="D359:D364"/>
    <mergeCell ref="K353:K358"/>
    <mergeCell ref="K359:K364"/>
    <mergeCell ref="K371:K376"/>
    <mergeCell ref="J359:J364"/>
    <mergeCell ref="I365:I370"/>
    <mergeCell ref="J365:J370"/>
    <mergeCell ref="K365:K370"/>
    <mergeCell ref="E371:E376"/>
    <mergeCell ref="F371:F376"/>
    <mergeCell ref="G371:G376"/>
    <mergeCell ref="J371:J376"/>
    <mergeCell ref="F365:F370"/>
    <mergeCell ref="G365:G370"/>
    <mergeCell ref="A346:A351"/>
    <mergeCell ref="B346:B351"/>
    <mergeCell ref="C346:C351"/>
    <mergeCell ref="J353:J358"/>
    <mergeCell ref="A353:A358"/>
    <mergeCell ref="E353:E358"/>
    <mergeCell ref="F353:F358"/>
    <mergeCell ref="G353:G358"/>
    <mergeCell ref="H353:H358"/>
    <mergeCell ref="B353:B358"/>
    <mergeCell ref="D5:D6"/>
    <mergeCell ref="I346:I351"/>
    <mergeCell ref="J346:J351"/>
    <mergeCell ref="K346:K351"/>
    <mergeCell ref="D346:D351"/>
    <mergeCell ref="E340:E345"/>
    <mergeCell ref="F340:F345"/>
    <mergeCell ref="G340:G345"/>
    <mergeCell ref="H346:H351"/>
    <mergeCell ref="E346:E351"/>
    <mergeCell ref="F346:F351"/>
    <mergeCell ref="G346:G351"/>
    <mergeCell ref="K340:K345"/>
    <mergeCell ref="H340:H345"/>
    <mergeCell ref="I340:I345"/>
    <mergeCell ref="J340:J345"/>
    <mergeCell ref="A340:A345"/>
    <mergeCell ref="B340:B345"/>
    <mergeCell ref="C340:C345"/>
    <mergeCell ref="D340:D345"/>
    <mergeCell ref="A328:A333"/>
    <mergeCell ref="B328:B333"/>
    <mergeCell ref="A334:A339"/>
    <mergeCell ref="B334:B339"/>
    <mergeCell ref="H5:H6"/>
    <mergeCell ref="N5:N6"/>
    <mergeCell ref="L4:L6"/>
    <mergeCell ref="N4:R4"/>
    <mergeCell ref="R5:R6"/>
    <mergeCell ref="O5:O6"/>
    <mergeCell ref="P5:P6"/>
    <mergeCell ref="Q5:Q6"/>
    <mergeCell ref="I5:I6"/>
    <mergeCell ref="M5:M6"/>
    <mergeCell ref="A2:R2"/>
    <mergeCell ref="Q3:R3"/>
    <mergeCell ref="A4:A6"/>
    <mergeCell ref="B4:B6"/>
    <mergeCell ref="E4:I4"/>
    <mergeCell ref="J4:J6"/>
    <mergeCell ref="K4:K6"/>
    <mergeCell ref="E5:E6"/>
    <mergeCell ref="F5:F6"/>
    <mergeCell ref="G5:G6"/>
    <mergeCell ref="K334:K339"/>
    <mergeCell ref="K328:K333"/>
    <mergeCell ref="J334:J339"/>
    <mergeCell ref="J328:J333"/>
    <mergeCell ref="H334:H339"/>
    <mergeCell ref="I334:I339"/>
    <mergeCell ref="C334:C339"/>
    <mergeCell ref="F328:F333"/>
    <mergeCell ref="E328:E333"/>
    <mergeCell ref="G334:G339"/>
    <mergeCell ref="G328:G333"/>
    <mergeCell ref="H328:H333"/>
    <mergeCell ref="I328:I333"/>
    <mergeCell ref="C328:C333"/>
    <mergeCell ref="C321:C326"/>
    <mergeCell ref="D321:D326"/>
    <mergeCell ref="F334:F339"/>
    <mergeCell ref="E334:E339"/>
    <mergeCell ref="D328:D333"/>
    <mergeCell ref="D334:D339"/>
    <mergeCell ref="A313:K313"/>
    <mergeCell ref="A321:A326"/>
    <mergeCell ref="B321:B326"/>
    <mergeCell ref="J321:J326"/>
    <mergeCell ref="K321:K326"/>
    <mergeCell ref="E321:E326"/>
    <mergeCell ref="F321:F326"/>
    <mergeCell ref="G321:G326"/>
    <mergeCell ref="H321:H326"/>
    <mergeCell ref="I321:I326"/>
    <mergeCell ref="J307:J312"/>
    <mergeCell ref="K307:K312"/>
    <mergeCell ref="A286:K286"/>
    <mergeCell ref="A287:K292"/>
    <mergeCell ref="K300:K305"/>
    <mergeCell ref="H307:H312"/>
    <mergeCell ref="A307:A312"/>
    <mergeCell ref="B307:B312"/>
    <mergeCell ref="C307:C312"/>
    <mergeCell ref="D307:D312"/>
    <mergeCell ref="E307:E312"/>
    <mergeCell ref="F307:F312"/>
    <mergeCell ref="G307:G312"/>
    <mergeCell ref="I307:I312"/>
    <mergeCell ref="A300:A305"/>
    <mergeCell ref="B300:B305"/>
    <mergeCell ref="C300:C305"/>
    <mergeCell ref="D300:D305"/>
    <mergeCell ref="J294:J299"/>
    <mergeCell ref="E300:E305"/>
    <mergeCell ref="F300:F305"/>
    <mergeCell ref="G300:G305"/>
    <mergeCell ref="H300:H305"/>
    <mergeCell ref="I300:I305"/>
    <mergeCell ref="J300:J305"/>
    <mergeCell ref="K294:K299"/>
    <mergeCell ref="A294:A299"/>
    <mergeCell ref="B294:B299"/>
    <mergeCell ref="C294:C299"/>
    <mergeCell ref="D294:D299"/>
    <mergeCell ref="E294:E299"/>
    <mergeCell ref="F294:F299"/>
    <mergeCell ref="G294:G299"/>
    <mergeCell ref="H294:H299"/>
    <mergeCell ref="I294:I299"/>
    <mergeCell ref="J280:J285"/>
    <mergeCell ref="I274:I279"/>
    <mergeCell ref="A271:K272"/>
    <mergeCell ref="K274:K279"/>
    <mergeCell ref="D280:D285"/>
    <mergeCell ref="D274:D279"/>
    <mergeCell ref="I280:I285"/>
    <mergeCell ref="K280:K285"/>
    <mergeCell ref="A280:A285"/>
    <mergeCell ref="B280:B285"/>
    <mergeCell ref="H274:H279"/>
    <mergeCell ref="A274:A279"/>
    <mergeCell ref="B274:B279"/>
    <mergeCell ref="C280:C285"/>
    <mergeCell ref="F280:F285"/>
    <mergeCell ref="G280:G285"/>
    <mergeCell ref="H280:H285"/>
    <mergeCell ref="E280:E285"/>
    <mergeCell ref="E274:E279"/>
    <mergeCell ref="F274:F279"/>
    <mergeCell ref="G274:G279"/>
    <mergeCell ref="C274:C279"/>
    <mergeCell ref="I264:I269"/>
    <mergeCell ref="J264:J269"/>
    <mergeCell ref="J274:J279"/>
    <mergeCell ref="A270:K270"/>
    <mergeCell ref="A264:A269"/>
    <mergeCell ref="B264:B269"/>
    <mergeCell ref="C264:C269"/>
    <mergeCell ref="D264:D269"/>
    <mergeCell ref="K264:K269"/>
    <mergeCell ref="E264:E269"/>
    <mergeCell ref="F264:F269"/>
    <mergeCell ref="G264:G269"/>
    <mergeCell ref="H264:H269"/>
    <mergeCell ref="I257:I262"/>
    <mergeCell ref="J257:J262"/>
    <mergeCell ref="K257:K262"/>
    <mergeCell ref="F251:F256"/>
    <mergeCell ref="G251:G256"/>
    <mergeCell ref="H251:H256"/>
    <mergeCell ref="I251:I256"/>
    <mergeCell ref="J251:J256"/>
    <mergeCell ref="K251:K256"/>
    <mergeCell ref="E251:E256"/>
    <mergeCell ref="A251:A256"/>
    <mergeCell ref="B251:B256"/>
    <mergeCell ref="C251:C256"/>
    <mergeCell ref="D251:D256"/>
    <mergeCell ref="A257:A262"/>
    <mergeCell ref="B257:B262"/>
    <mergeCell ref="C257:C262"/>
    <mergeCell ref="D257:D262"/>
    <mergeCell ref="E257:E262"/>
    <mergeCell ref="F257:F262"/>
    <mergeCell ref="G257:G262"/>
    <mergeCell ref="H257:H262"/>
    <mergeCell ref="A230:K230"/>
    <mergeCell ref="A231:K234"/>
    <mergeCell ref="K244:K249"/>
    <mergeCell ref="A244:A249"/>
    <mergeCell ref="B244:B249"/>
    <mergeCell ref="C244:C249"/>
    <mergeCell ref="D244:D249"/>
    <mergeCell ref="H238:H243"/>
    <mergeCell ref="G244:G249"/>
    <mergeCell ref="H244:H249"/>
    <mergeCell ref="E244:E249"/>
    <mergeCell ref="F244:F249"/>
    <mergeCell ref="I238:I243"/>
    <mergeCell ref="J238:J243"/>
    <mergeCell ref="I244:I249"/>
    <mergeCell ref="J244:J249"/>
    <mergeCell ref="E224:E229"/>
    <mergeCell ref="F224:F229"/>
    <mergeCell ref="K238:K243"/>
    <mergeCell ref="A238:A243"/>
    <mergeCell ref="B238:B243"/>
    <mergeCell ref="C238:C243"/>
    <mergeCell ref="D238:D243"/>
    <mergeCell ref="E238:E243"/>
    <mergeCell ref="F238:F243"/>
    <mergeCell ref="G238:G243"/>
    <mergeCell ref="A222:K222"/>
    <mergeCell ref="G224:G229"/>
    <mergeCell ref="H224:H229"/>
    <mergeCell ref="A224:A229"/>
    <mergeCell ref="B224:B229"/>
    <mergeCell ref="C224:C229"/>
    <mergeCell ref="D224:D229"/>
    <mergeCell ref="I224:I229"/>
    <mergeCell ref="J224:J229"/>
    <mergeCell ref="K224:K229"/>
    <mergeCell ref="F165:F170"/>
    <mergeCell ref="G165:G170"/>
    <mergeCell ref="H165:H170"/>
    <mergeCell ref="A145:J145"/>
    <mergeCell ref="A153:A158"/>
    <mergeCell ref="F153:F158"/>
    <mergeCell ref="B159:B164"/>
    <mergeCell ref="I153:I158"/>
    <mergeCell ref="J153:J158"/>
    <mergeCell ref="J159:J164"/>
    <mergeCell ref="K153:K158"/>
    <mergeCell ref="G153:G158"/>
    <mergeCell ref="H153:H158"/>
    <mergeCell ref="B153:B158"/>
    <mergeCell ref="C153:C158"/>
    <mergeCell ref="D153:D158"/>
    <mergeCell ref="E153:E158"/>
    <mergeCell ref="K159:K164"/>
    <mergeCell ref="C159:C164"/>
    <mergeCell ref="D159:D164"/>
    <mergeCell ref="E159:E164"/>
    <mergeCell ref="F159:F164"/>
    <mergeCell ref="G159:G164"/>
    <mergeCell ref="H159:H164"/>
    <mergeCell ref="I75:I80"/>
    <mergeCell ref="J75:J80"/>
    <mergeCell ref="K75:K80"/>
    <mergeCell ref="A165:A170"/>
    <mergeCell ref="C165:C170"/>
    <mergeCell ref="D165:D170"/>
    <mergeCell ref="E165:E170"/>
    <mergeCell ref="B165:B170"/>
    <mergeCell ref="A159:A164"/>
    <mergeCell ref="I159:I164"/>
    <mergeCell ref="I165:I170"/>
    <mergeCell ref="J165:J170"/>
    <mergeCell ref="K165:K170"/>
    <mergeCell ref="A171:A176"/>
    <mergeCell ref="B171:B176"/>
    <mergeCell ref="C171:C176"/>
    <mergeCell ref="D171:D176"/>
    <mergeCell ref="E171:E176"/>
    <mergeCell ref="F171:F176"/>
    <mergeCell ref="G171:G176"/>
    <mergeCell ref="E75:E80"/>
    <mergeCell ref="F75:F80"/>
    <mergeCell ref="G75:G80"/>
    <mergeCell ref="H75:H80"/>
    <mergeCell ref="A75:A80"/>
    <mergeCell ref="B75:B80"/>
    <mergeCell ref="C75:C80"/>
    <mergeCell ref="D75:D80"/>
    <mergeCell ref="H171:H176"/>
    <mergeCell ref="I171:I176"/>
    <mergeCell ref="J171:J176"/>
    <mergeCell ref="K171:K176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A184:A189"/>
    <mergeCell ref="B184:B189"/>
    <mergeCell ref="C184:C189"/>
    <mergeCell ref="D184:D189"/>
    <mergeCell ref="I184:I189"/>
    <mergeCell ref="J184:J189"/>
    <mergeCell ref="K184:K189"/>
    <mergeCell ref="I178:I183"/>
    <mergeCell ref="J178:J183"/>
    <mergeCell ref="K178:K183"/>
    <mergeCell ref="H184:H189"/>
    <mergeCell ref="E184:E189"/>
    <mergeCell ref="F184:F189"/>
    <mergeCell ref="G184:G189"/>
    <mergeCell ref="A191:A196"/>
    <mergeCell ref="B191:B196"/>
    <mergeCell ref="C191:C196"/>
    <mergeCell ref="D191:D196"/>
    <mergeCell ref="J203:J208"/>
    <mergeCell ref="K191:K196"/>
    <mergeCell ref="A197:A202"/>
    <mergeCell ref="B197:B202"/>
    <mergeCell ref="C197:C202"/>
    <mergeCell ref="D197:D202"/>
    <mergeCell ref="E191:E196"/>
    <mergeCell ref="F191:F196"/>
    <mergeCell ref="G191:G196"/>
    <mergeCell ref="H191:H196"/>
    <mergeCell ref="H197:H202"/>
    <mergeCell ref="I197:I202"/>
    <mergeCell ref="E197:E202"/>
    <mergeCell ref="F197:F202"/>
    <mergeCell ref="G197:G202"/>
    <mergeCell ref="I209:I214"/>
    <mergeCell ref="A203:A208"/>
    <mergeCell ref="B203:B208"/>
    <mergeCell ref="C203:C208"/>
    <mergeCell ref="D203:D208"/>
    <mergeCell ref="E203:E208"/>
    <mergeCell ref="I203:I208"/>
    <mergeCell ref="F203:F208"/>
    <mergeCell ref="I191:I196"/>
    <mergeCell ref="A216:A221"/>
    <mergeCell ref="B216:B221"/>
    <mergeCell ref="C216:C221"/>
    <mergeCell ref="D216:D221"/>
    <mergeCell ref="A209:A214"/>
    <mergeCell ref="B209:B214"/>
    <mergeCell ref="C209:C214"/>
    <mergeCell ref="D209:D214"/>
    <mergeCell ref="G209:G214"/>
    <mergeCell ref="I216:I221"/>
    <mergeCell ref="E216:E221"/>
    <mergeCell ref="G203:G208"/>
    <mergeCell ref="H203:H208"/>
    <mergeCell ref="F216:F221"/>
    <mergeCell ref="G216:G221"/>
    <mergeCell ref="H216:H221"/>
    <mergeCell ref="H209:H214"/>
    <mergeCell ref="E209:E214"/>
    <mergeCell ref="F209:F214"/>
    <mergeCell ref="J101:J106"/>
    <mergeCell ref="K101:K106"/>
    <mergeCell ref="J216:J221"/>
    <mergeCell ref="K216:K221"/>
    <mergeCell ref="K209:K214"/>
    <mergeCell ref="K203:K208"/>
    <mergeCell ref="J209:J214"/>
    <mergeCell ref="K197:K202"/>
    <mergeCell ref="J191:J196"/>
    <mergeCell ref="J197:J202"/>
    <mergeCell ref="I139:I144"/>
    <mergeCell ref="J139:J144"/>
    <mergeCell ref="A101:A106"/>
    <mergeCell ref="B101:B106"/>
    <mergeCell ref="C101:C106"/>
    <mergeCell ref="D101:D106"/>
    <mergeCell ref="E101:E106"/>
    <mergeCell ref="F101:F106"/>
    <mergeCell ref="G101:G106"/>
    <mergeCell ref="I101:I106"/>
    <mergeCell ref="I108:I113"/>
    <mergeCell ref="J108:J113"/>
    <mergeCell ref="J114:J119"/>
    <mergeCell ref="B120:R125"/>
    <mergeCell ref="H108:H113"/>
    <mergeCell ref="E108:E113"/>
    <mergeCell ref="F108:F113"/>
    <mergeCell ref="G108:G113"/>
    <mergeCell ref="D114:D119"/>
    <mergeCell ref="E114:E119"/>
    <mergeCell ref="I89:I94"/>
    <mergeCell ref="J89:J94"/>
    <mergeCell ref="K89:K94"/>
    <mergeCell ref="A82:K87"/>
    <mergeCell ref="A89:A94"/>
    <mergeCell ref="B89:B94"/>
    <mergeCell ref="C89:C94"/>
    <mergeCell ref="D89:D94"/>
    <mergeCell ref="E89:E94"/>
    <mergeCell ref="K95:K100"/>
    <mergeCell ref="I95:I100"/>
    <mergeCell ref="J95:J100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F89:F94"/>
    <mergeCell ref="G89:G94"/>
    <mergeCell ref="H89:H94"/>
    <mergeCell ref="H101:H106"/>
    <mergeCell ref="Q1:R1"/>
    <mergeCell ref="H114:H119"/>
    <mergeCell ref="I114:I119"/>
    <mergeCell ref="A81:K81"/>
    <mergeCell ref="K114:K119"/>
    <mergeCell ref="K108:K113"/>
    <mergeCell ref="A114:A119"/>
    <mergeCell ref="B114:B119"/>
    <mergeCell ref="C114:C119"/>
    <mergeCell ref="G114:G119"/>
    <mergeCell ref="F126:F131"/>
    <mergeCell ref="G126:G131"/>
    <mergeCell ref="A108:A113"/>
    <mergeCell ref="B108:B113"/>
    <mergeCell ref="C108:C113"/>
    <mergeCell ref="D108:D113"/>
    <mergeCell ref="E126:E131"/>
    <mergeCell ref="A126:A131"/>
    <mergeCell ref="B126:B131"/>
    <mergeCell ref="F114:F119"/>
    <mergeCell ref="C4:C6"/>
    <mergeCell ref="K139:K144"/>
    <mergeCell ref="E139:E144"/>
    <mergeCell ref="F139:F144"/>
    <mergeCell ref="G139:G144"/>
    <mergeCell ref="I36:I41"/>
    <mergeCell ref="C22:C27"/>
    <mergeCell ref="D22:D27"/>
    <mergeCell ref="H126:H131"/>
    <mergeCell ref="H139:H144"/>
    <mergeCell ref="A139:A144"/>
    <mergeCell ref="B139:B144"/>
    <mergeCell ref="C139:C144"/>
    <mergeCell ref="D139:D144"/>
    <mergeCell ref="A7:K7"/>
    <mergeCell ref="D9:D14"/>
    <mergeCell ref="E9:E14"/>
    <mergeCell ref="F9:F14"/>
    <mergeCell ref="G9:G14"/>
    <mergeCell ref="K9:K14"/>
    <mergeCell ref="I9:I14"/>
    <mergeCell ref="J9:J14"/>
    <mergeCell ref="A9:A14"/>
    <mergeCell ref="C9:C14"/>
    <mergeCell ref="I22:I27"/>
    <mergeCell ref="A132:A138"/>
    <mergeCell ref="C126:C131"/>
    <mergeCell ref="D126:D131"/>
    <mergeCell ref="B132:R138"/>
    <mergeCell ref="A120:A125"/>
    <mergeCell ref="I126:I131"/>
    <mergeCell ref="J126:J131"/>
    <mergeCell ref="J22:J27"/>
    <mergeCell ref="K126:K131"/>
    <mergeCell ref="K22:K27"/>
    <mergeCell ref="A15:K15"/>
    <mergeCell ref="H9:H14"/>
    <mergeCell ref="B22:B27"/>
    <mergeCell ref="E22:E27"/>
    <mergeCell ref="F22:F27"/>
    <mergeCell ref="G22:G27"/>
    <mergeCell ref="H22:H27"/>
    <mergeCell ref="B9:B14"/>
    <mergeCell ref="A22:A27"/>
    <mergeCell ref="A36:A41"/>
    <mergeCell ref="A29:A34"/>
    <mergeCell ref="B29:B34"/>
    <mergeCell ref="C29:C34"/>
    <mergeCell ref="E29:E34"/>
    <mergeCell ref="F29:F34"/>
    <mergeCell ref="B36:B41"/>
    <mergeCell ref="C36:C41"/>
    <mergeCell ref="D36:D41"/>
    <mergeCell ref="E36:E41"/>
    <mergeCell ref="D29:D34"/>
    <mergeCell ref="I29:I34"/>
    <mergeCell ref="J29:J34"/>
    <mergeCell ref="K29:K34"/>
    <mergeCell ref="F36:F41"/>
    <mergeCell ref="G36:G41"/>
    <mergeCell ref="H29:H34"/>
    <mergeCell ref="G29:G34"/>
    <mergeCell ref="H36:H41"/>
    <mergeCell ref="K36:K41"/>
    <mergeCell ref="J36:J41"/>
    <mergeCell ref="A42:K42"/>
    <mergeCell ref="A43:K48"/>
    <mergeCell ref="C50:C55"/>
    <mergeCell ref="D50:D55"/>
    <mergeCell ref="E50:E55"/>
    <mergeCell ref="F50:F55"/>
    <mergeCell ref="G50:G55"/>
    <mergeCell ref="H50:H55"/>
    <mergeCell ref="I50:I55"/>
    <mergeCell ref="J50:J55"/>
    <mergeCell ref="E68:E73"/>
    <mergeCell ref="F68:F73"/>
    <mergeCell ref="G68:G73"/>
    <mergeCell ref="A50:A55"/>
    <mergeCell ref="B50:B55"/>
    <mergeCell ref="A56:A61"/>
    <mergeCell ref="B56:B61"/>
    <mergeCell ref="C56:C61"/>
    <mergeCell ref="A68:A73"/>
    <mergeCell ref="B68:B73"/>
    <mergeCell ref="I56:I61"/>
    <mergeCell ref="H68:H73"/>
    <mergeCell ref="C68:C73"/>
    <mergeCell ref="D68:D73"/>
    <mergeCell ref="I68:I73"/>
    <mergeCell ref="G56:G61"/>
    <mergeCell ref="I62:I67"/>
    <mergeCell ref="F62:F67"/>
    <mergeCell ref="G62:G67"/>
    <mergeCell ref="H62:H67"/>
    <mergeCell ref="K50:K55"/>
    <mergeCell ref="J56:J61"/>
    <mergeCell ref="K68:K73"/>
    <mergeCell ref="J68:J73"/>
    <mergeCell ref="K56:K61"/>
    <mergeCell ref="H56:H61"/>
    <mergeCell ref="E56:E61"/>
    <mergeCell ref="F56:F61"/>
    <mergeCell ref="E62:E67"/>
    <mergeCell ref="D56:D61"/>
    <mergeCell ref="A62:A67"/>
    <mergeCell ref="B62:B67"/>
    <mergeCell ref="C62:C67"/>
    <mergeCell ref="D62:D67"/>
    <mergeCell ref="Q62:Q67"/>
    <mergeCell ref="R62:R67"/>
    <mergeCell ref="K62:K67"/>
    <mergeCell ref="L62:L67"/>
    <mergeCell ref="M62:M67"/>
    <mergeCell ref="O62:O67"/>
    <mergeCell ref="P62:P67"/>
    <mergeCell ref="N62:N67"/>
    <mergeCell ref="J425:J430"/>
    <mergeCell ref="K425:K430"/>
    <mergeCell ref="D432:D437"/>
    <mergeCell ref="E425:E430"/>
    <mergeCell ref="D425:D430"/>
    <mergeCell ref="F425:F430"/>
    <mergeCell ref="A418:A423"/>
    <mergeCell ref="A425:A430"/>
    <mergeCell ref="C425:C430"/>
    <mergeCell ref="B418:B423"/>
    <mergeCell ref="C418:C423"/>
    <mergeCell ref="B425:B430"/>
    <mergeCell ref="D418:D423"/>
    <mergeCell ref="E418:E423"/>
    <mergeCell ref="F418:F423"/>
    <mergeCell ref="G418:G423"/>
    <mergeCell ref="A438:K438"/>
    <mergeCell ref="B439:R439"/>
    <mergeCell ref="D440:D445"/>
    <mergeCell ref="J440:J445"/>
    <mergeCell ref="G440:G445"/>
    <mergeCell ref="H440:H445"/>
    <mergeCell ref="A440:A445"/>
    <mergeCell ref="I440:I445"/>
    <mergeCell ref="K440:K445"/>
    <mergeCell ref="B440:B445"/>
    <mergeCell ref="G454:G459"/>
    <mergeCell ref="F440:F445"/>
    <mergeCell ref="C461:C466"/>
    <mergeCell ref="D461:D466"/>
    <mergeCell ref="F454:F459"/>
    <mergeCell ref="D454:D459"/>
    <mergeCell ref="C440:C445"/>
    <mergeCell ref="A446:K446"/>
    <mergeCell ref="A447:K452"/>
    <mergeCell ref="K461:K466"/>
    <mergeCell ref="I454:I459"/>
    <mergeCell ref="J454:J459"/>
    <mergeCell ref="K454:K459"/>
    <mergeCell ref="H454:H459"/>
    <mergeCell ref="E440:E445"/>
    <mergeCell ref="A481:A486"/>
    <mergeCell ref="D475:D480"/>
    <mergeCell ref="C481:C486"/>
    <mergeCell ref="A454:A459"/>
    <mergeCell ref="B454:B459"/>
    <mergeCell ref="C454:C459"/>
    <mergeCell ref="E454:E459"/>
    <mergeCell ref="B461:B466"/>
    <mergeCell ref="A468:K470"/>
    <mergeCell ref="K481:K486"/>
    <mergeCell ref="J487:J492"/>
    <mergeCell ref="J475:J480"/>
    <mergeCell ref="F481:F486"/>
    <mergeCell ref="J481:J486"/>
    <mergeCell ref="K487:K492"/>
    <mergeCell ref="I481:I486"/>
    <mergeCell ref="I487:I492"/>
    <mergeCell ref="A467:K467"/>
    <mergeCell ref="K475:K480"/>
    <mergeCell ref="A475:A480"/>
    <mergeCell ref="B475:B480"/>
    <mergeCell ref="H475:H480"/>
    <mergeCell ref="I475:I480"/>
    <mergeCell ref="A461:A466"/>
    <mergeCell ref="I461:I466"/>
    <mergeCell ref="J461:J466"/>
    <mergeCell ref="G461:G466"/>
    <mergeCell ref="H461:H466"/>
    <mergeCell ref="F461:F466"/>
    <mergeCell ref="E461:E466"/>
    <mergeCell ref="D481:D486"/>
    <mergeCell ref="F487:F492"/>
    <mergeCell ref="G487:G492"/>
    <mergeCell ref="H487:H492"/>
    <mergeCell ref="G481:G486"/>
    <mergeCell ref="H481:H486"/>
    <mergeCell ref="E481:E486"/>
    <mergeCell ref="F493:F498"/>
    <mergeCell ref="G493:G498"/>
    <mergeCell ref="A487:A492"/>
    <mergeCell ref="B487:B492"/>
    <mergeCell ref="C487:C492"/>
    <mergeCell ref="A493:A498"/>
    <mergeCell ref="B493:B498"/>
    <mergeCell ref="D487:D492"/>
    <mergeCell ref="E487:E492"/>
    <mergeCell ref="C493:C498"/>
    <mergeCell ref="B481:B486"/>
    <mergeCell ref="I500:I505"/>
    <mergeCell ref="B500:B505"/>
    <mergeCell ref="C500:C505"/>
    <mergeCell ref="D500:D505"/>
    <mergeCell ref="F500:F505"/>
    <mergeCell ref="D493:D498"/>
    <mergeCell ref="E493:E498"/>
    <mergeCell ref="H493:H498"/>
    <mergeCell ref="I493:I498"/>
    <mergeCell ref="K500:K505"/>
    <mergeCell ref="G500:G505"/>
    <mergeCell ref="J500:J505"/>
    <mergeCell ref="K493:K498"/>
    <mergeCell ref="J493:J498"/>
    <mergeCell ref="D513:D518"/>
    <mergeCell ref="D507:D512"/>
    <mergeCell ref="K513:K518"/>
    <mergeCell ref="G513:G518"/>
    <mergeCell ref="K507:K512"/>
    <mergeCell ref="I513:I518"/>
    <mergeCell ref="J513:J518"/>
    <mergeCell ref="H513:H518"/>
    <mergeCell ref="A500:A505"/>
    <mergeCell ref="H500:H505"/>
    <mergeCell ref="E500:E505"/>
    <mergeCell ref="A513:A518"/>
    <mergeCell ref="E507:E512"/>
    <mergeCell ref="F507:F512"/>
    <mergeCell ref="E513:E518"/>
    <mergeCell ref="F513:F518"/>
    <mergeCell ref="C513:C518"/>
    <mergeCell ref="B513:B518"/>
    <mergeCell ref="A507:A512"/>
    <mergeCell ref="B507:B512"/>
    <mergeCell ref="C507:C512"/>
    <mergeCell ref="J507:J512"/>
    <mergeCell ref="I507:I512"/>
    <mergeCell ref="G507:G512"/>
    <mergeCell ref="H507:H512"/>
    <mergeCell ref="A519:A524"/>
    <mergeCell ref="B519:B524"/>
    <mergeCell ref="C519:C524"/>
    <mergeCell ref="D519:D524"/>
    <mergeCell ref="E519:E524"/>
    <mergeCell ref="F519:F524"/>
    <mergeCell ref="G519:G524"/>
    <mergeCell ref="H519:H524"/>
    <mergeCell ref="I519:I524"/>
    <mergeCell ref="J519:J524"/>
    <mergeCell ref="K519:K524"/>
    <mergeCell ref="I539:I544"/>
    <mergeCell ref="J533:J538"/>
    <mergeCell ref="K533:K538"/>
    <mergeCell ref="A525:K525"/>
    <mergeCell ref="A526:K531"/>
    <mergeCell ref="A539:A544"/>
    <mergeCell ref="H539:H544"/>
    <mergeCell ref="J563:J568"/>
    <mergeCell ref="K563:K568"/>
    <mergeCell ref="J539:J544"/>
    <mergeCell ref="K539:K544"/>
    <mergeCell ref="J551:J556"/>
    <mergeCell ref="K551:K556"/>
    <mergeCell ref="K545:K550"/>
    <mergeCell ref="J545:J550"/>
    <mergeCell ref="J557:J562"/>
    <mergeCell ref="K557:K562"/>
    <mergeCell ref="I563:I568"/>
    <mergeCell ref="E551:E556"/>
    <mergeCell ref="E563:E568"/>
    <mergeCell ref="F563:F568"/>
    <mergeCell ref="G551:G556"/>
    <mergeCell ref="H551:H556"/>
    <mergeCell ref="G563:G568"/>
    <mergeCell ref="H563:H568"/>
    <mergeCell ref="E539:E544"/>
    <mergeCell ref="A545:A550"/>
    <mergeCell ref="F539:F544"/>
    <mergeCell ref="G539:G544"/>
    <mergeCell ref="B539:B544"/>
    <mergeCell ref="G545:G550"/>
    <mergeCell ref="A551:A556"/>
    <mergeCell ref="B551:B556"/>
    <mergeCell ref="E533:E538"/>
    <mergeCell ref="F533:F538"/>
    <mergeCell ref="D551:D556"/>
    <mergeCell ref="B545:B550"/>
    <mergeCell ref="C545:C550"/>
    <mergeCell ref="D545:D550"/>
    <mergeCell ref="C539:C544"/>
    <mergeCell ref="D539:D544"/>
    <mergeCell ref="G533:G538"/>
    <mergeCell ref="H533:H538"/>
    <mergeCell ref="A533:A538"/>
    <mergeCell ref="B533:B538"/>
    <mergeCell ref="C533:C538"/>
    <mergeCell ref="D533:D538"/>
    <mergeCell ref="I533:I538"/>
    <mergeCell ref="A563:A568"/>
    <mergeCell ref="B563:B568"/>
    <mergeCell ref="C563:C568"/>
    <mergeCell ref="D563:D568"/>
    <mergeCell ref="A557:A562"/>
    <mergeCell ref="B557:B562"/>
    <mergeCell ref="C557:C562"/>
    <mergeCell ref="D557:D562"/>
    <mergeCell ref="C551:C556"/>
    <mergeCell ref="K576:K581"/>
    <mergeCell ref="A576:A581"/>
    <mergeCell ref="B576:B581"/>
    <mergeCell ref="F576:F581"/>
    <mergeCell ref="G576:G581"/>
    <mergeCell ref="H576:H581"/>
    <mergeCell ref="C576:C581"/>
    <mergeCell ref="D576:D581"/>
    <mergeCell ref="E576:E581"/>
    <mergeCell ref="A570:A575"/>
    <mergeCell ref="B570:B575"/>
    <mergeCell ref="C570:C575"/>
    <mergeCell ref="D570:D575"/>
    <mergeCell ref="J570:J575"/>
    <mergeCell ref="I576:I581"/>
    <mergeCell ref="E570:E575"/>
    <mergeCell ref="F570:F575"/>
    <mergeCell ref="J576:J581"/>
    <mergeCell ref="G570:G575"/>
    <mergeCell ref="H570:H575"/>
    <mergeCell ref="I570:I575"/>
    <mergeCell ref="K570:K575"/>
    <mergeCell ref="A590:A595"/>
    <mergeCell ref="B590:B595"/>
    <mergeCell ref="C590:C595"/>
    <mergeCell ref="D590:D595"/>
    <mergeCell ref="H590:H595"/>
    <mergeCell ref="I590:I595"/>
    <mergeCell ref="J590:J595"/>
    <mergeCell ref="K590:K595"/>
    <mergeCell ref="A582:K582"/>
    <mergeCell ref="A596:A601"/>
    <mergeCell ref="E590:E595"/>
    <mergeCell ref="F590:F595"/>
    <mergeCell ref="G590:G595"/>
    <mergeCell ref="C596:C601"/>
    <mergeCell ref="B596:B601"/>
    <mergeCell ref="E596:E601"/>
    <mergeCell ref="F596:F601"/>
    <mergeCell ref="G596:G601"/>
    <mergeCell ref="D596:D601"/>
    <mergeCell ref="H596:H601"/>
    <mergeCell ref="I602:I607"/>
    <mergeCell ref="J602:J607"/>
    <mergeCell ref="K602:K607"/>
    <mergeCell ref="I596:I601"/>
    <mergeCell ref="J596:J601"/>
    <mergeCell ref="K596:K601"/>
    <mergeCell ref="A602:A607"/>
    <mergeCell ref="B602:B607"/>
    <mergeCell ref="C602:C607"/>
    <mergeCell ref="D602:D607"/>
    <mergeCell ref="E602:E607"/>
    <mergeCell ref="F602:F607"/>
    <mergeCell ref="G602:G607"/>
    <mergeCell ref="H602:H607"/>
    <mergeCell ref="F622:F627"/>
    <mergeCell ref="I622:I627"/>
    <mergeCell ref="J622:J627"/>
    <mergeCell ref="J616:J621"/>
    <mergeCell ref="I616:I621"/>
    <mergeCell ref="H622:H627"/>
    <mergeCell ref="H616:H621"/>
    <mergeCell ref="A628:A633"/>
    <mergeCell ref="G622:G627"/>
    <mergeCell ref="A609:K614"/>
    <mergeCell ref="E622:E627"/>
    <mergeCell ref="B628:B633"/>
    <mergeCell ref="K616:K621"/>
    <mergeCell ref="A616:A621"/>
    <mergeCell ref="B616:B621"/>
    <mergeCell ref="E616:E621"/>
    <mergeCell ref="F616:F621"/>
    <mergeCell ref="K634:K639"/>
    <mergeCell ref="A634:A639"/>
    <mergeCell ref="B634:B639"/>
    <mergeCell ref="A622:A627"/>
    <mergeCell ref="B622:B627"/>
    <mergeCell ref="E634:E639"/>
    <mergeCell ref="F634:F639"/>
    <mergeCell ref="G634:G639"/>
    <mergeCell ref="E628:E633"/>
    <mergeCell ref="F628:F633"/>
    <mergeCell ref="K622:K627"/>
    <mergeCell ref="I628:I633"/>
    <mergeCell ref="J628:J633"/>
    <mergeCell ref="K628:K633"/>
    <mergeCell ref="H634:H639"/>
    <mergeCell ref="G616:G621"/>
    <mergeCell ref="H628:H633"/>
    <mergeCell ref="J634:J639"/>
    <mergeCell ref="I634:I639"/>
    <mergeCell ref="G628:G633"/>
    <mergeCell ref="A608:K608"/>
    <mergeCell ref="K652:K657"/>
    <mergeCell ref="I646:I651"/>
    <mergeCell ref="J646:J651"/>
    <mergeCell ref="K646:K651"/>
    <mergeCell ref="H652:H657"/>
    <mergeCell ref="I652:I657"/>
    <mergeCell ref="J652:J657"/>
    <mergeCell ref="H646:H651"/>
    <mergeCell ref="H640:H645"/>
    <mergeCell ref="A646:A651"/>
    <mergeCell ref="B646:B651"/>
    <mergeCell ref="C646:C651"/>
    <mergeCell ref="D646:D651"/>
    <mergeCell ref="A652:A657"/>
    <mergeCell ref="B652:B657"/>
    <mergeCell ref="C652:C657"/>
    <mergeCell ref="D652:D657"/>
    <mergeCell ref="J640:J645"/>
    <mergeCell ref="K640:K645"/>
    <mergeCell ref="A640:A645"/>
    <mergeCell ref="B640:B645"/>
    <mergeCell ref="C640:C645"/>
    <mergeCell ref="D640:D645"/>
    <mergeCell ref="E640:E645"/>
    <mergeCell ref="F640:F645"/>
    <mergeCell ref="G640:G645"/>
    <mergeCell ref="I640:I645"/>
    <mergeCell ref="G646:G651"/>
    <mergeCell ref="E652:E657"/>
    <mergeCell ref="F652:F657"/>
    <mergeCell ref="F646:F651"/>
    <mergeCell ref="G652:G657"/>
    <mergeCell ref="E646:E651"/>
    <mergeCell ref="A659:A664"/>
    <mergeCell ref="B659:B664"/>
    <mergeCell ref="A665:A670"/>
    <mergeCell ref="B665:B670"/>
    <mergeCell ref="E665:E670"/>
    <mergeCell ref="F665:F670"/>
    <mergeCell ref="I665:I670"/>
    <mergeCell ref="E659:E664"/>
    <mergeCell ref="F659:F664"/>
    <mergeCell ref="G659:G664"/>
    <mergeCell ref="H659:H664"/>
    <mergeCell ref="A677:A682"/>
    <mergeCell ref="B677:B682"/>
    <mergeCell ref="F671:F676"/>
    <mergeCell ref="G671:G676"/>
    <mergeCell ref="A671:A676"/>
    <mergeCell ref="B671:B676"/>
    <mergeCell ref="E677:E682"/>
    <mergeCell ref="E671:E676"/>
    <mergeCell ref="F677:F682"/>
    <mergeCell ref="G677:G682"/>
    <mergeCell ref="I671:I676"/>
    <mergeCell ref="J671:J676"/>
    <mergeCell ref="K671:K676"/>
    <mergeCell ref="K677:K682"/>
    <mergeCell ref="I677:I682"/>
    <mergeCell ref="J677:J682"/>
    <mergeCell ref="H677:H682"/>
    <mergeCell ref="G665:G670"/>
    <mergeCell ref="H671:H676"/>
    <mergeCell ref="H665:H670"/>
    <mergeCell ref="J665:J670"/>
    <mergeCell ref="K665:K670"/>
    <mergeCell ref="I659:I664"/>
    <mergeCell ref="J659:J664"/>
    <mergeCell ref="K659:K664"/>
    <mergeCell ref="K683:K688"/>
    <mergeCell ref="A683:A688"/>
    <mergeCell ref="B683:B688"/>
    <mergeCell ref="C683:C688"/>
    <mergeCell ref="D683:D688"/>
    <mergeCell ref="E683:E688"/>
    <mergeCell ref="F683:F688"/>
    <mergeCell ref="G683:G688"/>
    <mergeCell ref="H683:H688"/>
    <mergeCell ref="A690:A695"/>
    <mergeCell ref="B690:B695"/>
    <mergeCell ref="J690:J695"/>
    <mergeCell ref="I683:I688"/>
    <mergeCell ref="J683:J688"/>
    <mergeCell ref="K690:K695"/>
    <mergeCell ref="F696:F701"/>
    <mergeCell ref="I690:I695"/>
    <mergeCell ref="H696:H701"/>
    <mergeCell ref="K696:K701"/>
    <mergeCell ref="I696:I701"/>
    <mergeCell ref="J696:J701"/>
    <mergeCell ref="E702:E707"/>
    <mergeCell ref="E696:E701"/>
    <mergeCell ref="H690:H695"/>
    <mergeCell ref="G690:G695"/>
    <mergeCell ref="E690:E695"/>
    <mergeCell ref="G696:G701"/>
    <mergeCell ref="F690:F695"/>
    <mergeCell ref="F702:F707"/>
    <mergeCell ref="G702:G707"/>
    <mergeCell ref="H702:H707"/>
    <mergeCell ref="I702:I707"/>
    <mergeCell ref="J702:J707"/>
    <mergeCell ref="I708:I713"/>
    <mergeCell ref="J708:J713"/>
    <mergeCell ref="B708:B713"/>
    <mergeCell ref="A702:A707"/>
    <mergeCell ref="B702:B707"/>
    <mergeCell ref="K702:K707"/>
    <mergeCell ref="E708:E713"/>
    <mergeCell ref="A708:A713"/>
    <mergeCell ref="F708:F713"/>
    <mergeCell ref="G708:G713"/>
    <mergeCell ref="H708:H713"/>
    <mergeCell ref="K708:K713"/>
    <mergeCell ref="A696:A701"/>
    <mergeCell ref="B696:B701"/>
    <mergeCell ref="I779:I784"/>
    <mergeCell ref="J779:J784"/>
    <mergeCell ref="A779:A784"/>
    <mergeCell ref="B779:B784"/>
    <mergeCell ref="C779:C784"/>
    <mergeCell ref="D779:D784"/>
    <mergeCell ref="H773:H778"/>
    <mergeCell ref="I773:I778"/>
    <mergeCell ref="K779:K784"/>
    <mergeCell ref="E779:E784"/>
    <mergeCell ref="F779:F784"/>
    <mergeCell ref="G779:G784"/>
    <mergeCell ref="H779:H784"/>
    <mergeCell ref="J773:J778"/>
    <mergeCell ref="K773:K778"/>
    <mergeCell ref="I766:I771"/>
    <mergeCell ref="J766:J771"/>
    <mergeCell ref="K766:K771"/>
    <mergeCell ref="A773:A778"/>
    <mergeCell ref="B773:B778"/>
    <mergeCell ref="C773:C778"/>
    <mergeCell ref="D773:D778"/>
    <mergeCell ref="E773:E778"/>
    <mergeCell ref="F773:F778"/>
    <mergeCell ref="G773:G778"/>
    <mergeCell ref="E766:E771"/>
    <mergeCell ref="F766:F771"/>
    <mergeCell ref="G766:G771"/>
    <mergeCell ref="H766:H771"/>
    <mergeCell ref="A766:A771"/>
    <mergeCell ref="B766:B771"/>
    <mergeCell ref="C766:C771"/>
    <mergeCell ref="D766:D771"/>
    <mergeCell ref="H760:H765"/>
    <mergeCell ref="I760:I765"/>
    <mergeCell ref="J760:J765"/>
    <mergeCell ref="K760:K765"/>
    <mergeCell ref="I753:I758"/>
    <mergeCell ref="J753:J758"/>
    <mergeCell ref="K753:K758"/>
    <mergeCell ref="A760:A765"/>
    <mergeCell ref="B760:B765"/>
    <mergeCell ref="C760:C765"/>
    <mergeCell ref="D760:D765"/>
    <mergeCell ref="E760:E765"/>
    <mergeCell ref="F760:F765"/>
    <mergeCell ref="G760:G765"/>
    <mergeCell ref="J747:J752"/>
    <mergeCell ref="K747:K752"/>
    <mergeCell ref="A753:A758"/>
    <mergeCell ref="B753:B758"/>
    <mergeCell ref="C753:C758"/>
    <mergeCell ref="D753:D758"/>
    <mergeCell ref="E753:E758"/>
    <mergeCell ref="F753:F758"/>
    <mergeCell ref="G753:G758"/>
    <mergeCell ref="H753:H758"/>
    <mergeCell ref="A747:A752"/>
    <mergeCell ref="B747:B752"/>
    <mergeCell ref="C747:C752"/>
    <mergeCell ref="D747:D752"/>
    <mergeCell ref="A741:A746"/>
    <mergeCell ref="B741:B746"/>
    <mergeCell ref="C741:C746"/>
    <mergeCell ref="D741:D746"/>
    <mergeCell ref="A722:A727"/>
    <mergeCell ref="B722:B727"/>
    <mergeCell ref="C722:C727"/>
    <mergeCell ref="A734:A739"/>
    <mergeCell ref="B734:B739"/>
    <mergeCell ref="C734:C739"/>
    <mergeCell ref="A728:A733"/>
    <mergeCell ref="B728:B733"/>
    <mergeCell ref="C728:C733"/>
    <mergeCell ref="E722:E727"/>
    <mergeCell ref="F722:F727"/>
    <mergeCell ref="G722:G727"/>
    <mergeCell ref="E734:E739"/>
    <mergeCell ref="F734:F739"/>
    <mergeCell ref="G734:G739"/>
    <mergeCell ref="D728:D733"/>
    <mergeCell ref="J741:J746"/>
    <mergeCell ref="I734:I739"/>
    <mergeCell ref="H734:H739"/>
    <mergeCell ref="E728:E733"/>
    <mergeCell ref="F728:F733"/>
    <mergeCell ref="G728:G733"/>
    <mergeCell ref="H728:H733"/>
    <mergeCell ref="H722:H727"/>
    <mergeCell ref="I728:I733"/>
    <mergeCell ref="E741:E746"/>
    <mergeCell ref="K722:K727"/>
    <mergeCell ref="J728:J733"/>
    <mergeCell ref="K728:K733"/>
    <mergeCell ref="J734:J739"/>
    <mergeCell ref="K734:K739"/>
    <mergeCell ref="J722:J727"/>
    <mergeCell ref="K741:K746"/>
    <mergeCell ref="A803:A808"/>
    <mergeCell ref="B803:B808"/>
    <mergeCell ref="A793:A798"/>
    <mergeCell ref="B793:B798"/>
    <mergeCell ref="A799:A801"/>
    <mergeCell ref="B799:B801"/>
    <mergeCell ref="K793:K798"/>
    <mergeCell ref="I799:I801"/>
    <mergeCell ref="J799:J801"/>
    <mergeCell ref="K799:K801"/>
    <mergeCell ref="A813:A818"/>
    <mergeCell ref="B813:B818"/>
    <mergeCell ref="E809:E811"/>
    <mergeCell ref="F809:F811"/>
    <mergeCell ref="A809:A811"/>
    <mergeCell ref="B809:B811"/>
    <mergeCell ref="C809:C811"/>
    <mergeCell ref="D809:D811"/>
    <mergeCell ref="I829:I831"/>
    <mergeCell ref="D634:D639"/>
    <mergeCell ref="C659:C664"/>
    <mergeCell ref="D659:D664"/>
    <mergeCell ref="G809:G811"/>
    <mergeCell ref="D722:D727"/>
    <mergeCell ref="I741:I746"/>
    <mergeCell ref="I722:I727"/>
    <mergeCell ref="D734:D739"/>
    <mergeCell ref="F741:F746"/>
    <mergeCell ref="D628:D633"/>
    <mergeCell ref="H829:H831"/>
    <mergeCell ref="G741:G746"/>
    <mergeCell ref="H741:H746"/>
    <mergeCell ref="E747:E752"/>
    <mergeCell ref="F747:F752"/>
    <mergeCell ref="G747:G752"/>
    <mergeCell ref="H747:H752"/>
    <mergeCell ref="A714:K714"/>
    <mergeCell ref="I747:I752"/>
    <mergeCell ref="H545:H550"/>
    <mergeCell ref="I545:I550"/>
    <mergeCell ref="E557:E562"/>
    <mergeCell ref="F557:F562"/>
    <mergeCell ref="G557:G562"/>
    <mergeCell ref="H557:H562"/>
    <mergeCell ref="I557:I562"/>
    <mergeCell ref="I551:I556"/>
    <mergeCell ref="F551:F556"/>
    <mergeCell ref="F545:F550"/>
    <mergeCell ref="A833:A838"/>
    <mergeCell ref="B833:B838"/>
    <mergeCell ref="C616:C621"/>
    <mergeCell ref="D616:D621"/>
    <mergeCell ref="C622:C627"/>
    <mergeCell ref="C628:C633"/>
    <mergeCell ref="C634:C639"/>
    <mergeCell ref="D622:D627"/>
    <mergeCell ref="A785:K791"/>
    <mergeCell ref="A823:A828"/>
    <mergeCell ref="B823:B828"/>
    <mergeCell ref="C475:C480"/>
    <mergeCell ref="E475:E480"/>
    <mergeCell ref="G475:G480"/>
    <mergeCell ref="F475:F480"/>
    <mergeCell ref="E545:E550"/>
    <mergeCell ref="C799:C801"/>
    <mergeCell ref="D799:D801"/>
    <mergeCell ref="E799:E801"/>
    <mergeCell ref="F799:F801"/>
    <mergeCell ref="G799:G801"/>
    <mergeCell ref="H799:H801"/>
    <mergeCell ref="A819:A821"/>
    <mergeCell ref="B819:B821"/>
    <mergeCell ref="C819:C821"/>
    <mergeCell ref="D819:D821"/>
    <mergeCell ref="E819:E821"/>
    <mergeCell ref="F819:F821"/>
    <mergeCell ref="G819:G821"/>
    <mergeCell ref="H819:H821"/>
    <mergeCell ref="I819:I821"/>
    <mergeCell ref="J819:J821"/>
    <mergeCell ref="K819:K821"/>
    <mergeCell ref="A829:A831"/>
    <mergeCell ref="B829:B831"/>
    <mergeCell ref="C829:C831"/>
    <mergeCell ref="D829:D831"/>
    <mergeCell ref="E829:E831"/>
    <mergeCell ref="F829:F831"/>
    <mergeCell ref="G829:G831"/>
    <mergeCell ref="J829:J831"/>
    <mergeCell ref="K829:K831"/>
    <mergeCell ref="A839:A841"/>
    <mergeCell ref="B839:B841"/>
    <mergeCell ref="C839:C841"/>
    <mergeCell ref="D839:D841"/>
    <mergeCell ref="E839:E841"/>
    <mergeCell ref="F839:F841"/>
    <mergeCell ref="G839:G841"/>
    <mergeCell ref="H839:H841"/>
    <mergeCell ref="A849:K851"/>
    <mergeCell ref="I839:I841"/>
    <mergeCell ref="J839:J841"/>
    <mergeCell ref="K839:K841"/>
    <mergeCell ref="A843:A848"/>
    <mergeCell ref="B843:B848"/>
  </mergeCells>
  <printOptions/>
  <pageMargins left="0.7874015748031497" right="0.7874015748031497" top="1.1811023622047245" bottom="0.3937007874015748" header="0.3937007874015748" footer="0.2755905511811024"/>
  <pageSetup fitToHeight="25" fitToWidth="1" horizontalDpi="600" verticalDpi="600" orientation="landscape" paperSize="9" scale="66" r:id="rId1"/>
  <rowBreaks count="16" manualBreakCount="16">
    <brk id="41" max="17" man="1"/>
    <brk id="80" max="17" man="1"/>
    <brk id="125" max="17" man="1"/>
    <brk id="208" max="17" man="1"/>
    <brk id="285" max="17" man="1"/>
    <brk id="364" max="17" man="1"/>
    <brk id="396" max="17" man="1"/>
    <brk id="437" max="17" man="1"/>
    <brk id="480" max="17" man="1"/>
    <brk id="524" max="17" man="1"/>
    <brk id="568" max="17" man="1"/>
    <brk id="621" max="17" man="1"/>
    <brk id="670" max="17" man="1"/>
    <brk id="713" max="17" man="1"/>
    <brk id="771" max="17" man="1"/>
    <brk id="83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</cp:lastModifiedBy>
  <cp:lastPrinted>2010-05-12T09:07:13Z</cp:lastPrinted>
  <dcterms:created xsi:type="dcterms:W3CDTF">2009-11-13T06:23:54Z</dcterms:created>
  <dcterms:modified xsi:type="dcterms:W3CDTF">2010-05-26T07:03:30Z</dcterms:modified>
  <cp:category/>
  <cp:version/>
  <cp:contentType/>
  <cp:contentStatus/>
</cp:coreProperties>
</file>